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oušková\Documents\"/>
    </mc:Choice>
  </mc:AlternateContent>
  <bookViews>
    <workbookView xWindow="0" yWindow="0" windowWidth="28800" windowHeight="11700"/>
  </bookViews>
  <sheets>
    <sheet name="24-28" sheetId="3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3" l="1"/>
  <c r="X28" i="3"/>
  <c r="X16" i="3"/>
  <c r="S39" i="3"/>
  <c r="T39" i="3" s="1"/>
  <c r="U39" i="3" s="1"/>
  <c r="V39" i="3" s="1"/>
  <c r="W39" i="3" s="1"/>
  <c r="Y39" i="3" s="1"/>
  <c r="E39" i="3"/>
  <c r="F39" i="3" s="1"/>
  <c r="G39" i="3" s="1"/>
  <c r="H39" i="3" s="1"/>
  <c r="Y28" i="3"/>
  <c r="W28" i="3"/>
  <c r="V28" i="3"/>
  <c r="U28" i="3"/>
  <c r="T28" i="3"/>
  <c r="S28" i="3"/>
  <c r="R28" i="3"/>
  <c r="Q28" i="3"/>
  <c r="P28" i="3"/>
  <c r="O28" i="3"/>
  <c r="Y16" i="3"/>
  <c r="W16" i="3"/>
  <c r="V16" i="3"/>
  <c r="V30" i="3" s="1"/>
  <c r="U16" i="3"/>
  <c r="T16" i="3"/>
  <c r="S16" i="3"/>
  <c r="S30" i="3" s="1"/>
  <c r="R16" i="3"/>
  <c r="R30" i="3" s="1"/>
  <c r="Q16" i="3"/>
  <c r="P16" i="3"/>
  <c r="O16" i="3"/>
  <c r="O30" i="3" s="1"/>
  <c r="N16" i="3"/>
  <c r="N30" i="3" s="1"/>
  <c r="N32" i="3" s="1"/>
  <c r="M16" i="3"/>
  <c r="M30" i="3" s="1"/>
  <c r="M32" i="3" s="1"/>
  <c r="L16" i="3"/>
  <c r="L30" i="3" s="1"/>
  <c r="L32" i="3" s="1"/>
  <c r="K16" i="3"/>
  <c r="K30" i="3" s="1"/>
  <c r="K32" i="3" s="1"/>
  <c r="J16" i="3"/>
  <c r="J30" i="3" s="1"/>
  <c r="J32" i="3" s="1"/>
  <c r="I16" i="3"/>
  <c r="I30" i="3" s="1"/>
  <c r="I32" i="3" s="1"/>
  <c r="H16" i="3"/>
  <c r="H30" i="3" s="1"/>
  <c r="H32" i="3" s="1"/>
  <c r="G16" i="3"/>
  <c r="G30" i="3" s="1"/>
  <c r="G32" i="3" s="1"/>
  <c r="F16" i="3"/>
  <c r="F30" i="3" s="1"/>
  <c r="F32" i="3" s="1"/>
  <c r="E16" i="3"/>
  <c r="E30" i="3" s="1"/>
  <c r="E32" i="3" s="1"/>
  <c r="D16" i="3"/>
  <c r="D30" i="3" s="1"/>
  <c r="D32" i="3" s="1"/>
  <c r="C16" i="3"/>
  <c r="C30" i="3" s="1"/>
  <c r="C32" i="3" s="1"/>
  <c r="M6" i="3"/>
  <c r="M18" i="3" s="1"/>
  <c r="F6" i="3"/>
  <c r="W1" i="3"/>
  <c r="X16" i="2"/>
  <c r="X30" i="2" s="1"/>
  <c r="X28" i="2"/>
  <c r="X39" i="2"/>
  <c r="S39" i="2"/>
  <c r="T39" i="2" s="1"/>
  <c r="U39" i="2" s="1"/>
  <c r="V39" i="2" s="1"/>
  <c r="W39" i="2" s="1"/>
  <c r="R16" i="2"/>
  <c r="S28" i="2"/>
  <c r="T28" i="2"/>
  <c r="U28" i="2"/>
  <c r="V28" i="2"/>
  <c r="W28" i="2"/>
  <c r="P28" i="2"/>
  <c r="Q28" i="2"/>
  <c r="R28" i="2"/>
  <c r="O28" i="2"/>
  <c r="E39" i="2"/>
  <c r="F39" i="2" s="1"/>
  <c r="G39" i="2" s="1"/>
  <c r="H39" i="2" s="1"/>
  <c r="W16" i="2"/>
  <c r="W30" i="2" s="1"/>
  <c r="V16" i="2"/>
  <c r="V30" i="2" s="1"/>
  <c r="U16" i="2"/>
  <c r="T16" i="2"/>
  <c r="S16" i="2"/>
  <c r="S30" i="2" s="1"/>
  <c r="Q16" i="2"/>
  <c r="P16" i="2"/>
  <c r="O16" i="2"/>
  <c r="O30" i="2" s="1"/>
  <c r="N16" i="2"/>
  <c r="M16" i="2"/>
  <c r="L16" i="2"/>
  <c r="K16" i="2"/>
  <c r="J16" i="2"/>
  <c r="I16" i="2"/>
  <c r="H16" i="2"/>
  <c r="G16" i="2"/>
  <c r="G18" i="2" s="1"/>
  <c r="G28" i="2" s="1"/>
  <c r="F16" i="2"/>
  <c r="E16" i="2"/>
  <c r="D16" i="2"/>
  <c r="C16" i="2"/>
  <c r="C18" i="2" s="1"/>
  <c r="M6" i="2"/>
  <c r="F6" i="2"/>
  <c r="W1" i="2"/>
  <c r="X30" i="3" l="1"/>
  <c r="W30" i="3"/>
  <c r="P30" i="3"/>
  <c r="T30" i="3"/>
  <c r="Y30" i="3"/>
  <c r="F18" i="3"/>
  <c r="F28" i="3" s="1"/>
  <c r="Q30" i="3"/>
  <c r="U30" i="3"/>
  <c r="F37" i="3"/>
  <c r="M37" i="3"/>
  <c r="N6" i="3" s="1"/>
  <c r="N18" i="3" s="1"/>
  <c r="M28" i="3"/>
  <c r="C18" i="3"/>
  <c r="G18" i="3"/>
  <c r="O18" i="3"/>
  <c r="O37" i="3" s="1"/>
  <c r="P6" i="3" s="1"/>
  <c r="P18" i="3" s="1"/>
  <c r="P37" i="3" s="1"/>
  <c r="Q6" i="3" s="1"/>
  <c r="Q18" i="3" s="1"/>
  <c r="Q37" i="3" s="1"/>
  <c r="R6" i="3" s="1"/>
  <c r="R18" i="3" s="1"/>
  <c r="R37" i="3" s="1"/>
  <c r="S6" i="3" s="1"/>
  <c r="S18" i="3" s="1"/>
  <c r="S37" i="3" s="1"/>
  <c r="T6" i="3" s="1"/>
  <c r="T18" i="3" s="1"/>
  <c r="T37" i="3" s="1"/>
  <c r="U6" i="3" s="1"/>
  <c r="U18" i="3" s="1"/>
  <c r="U37" i="3" s="1"/>
  <c r="V6" i="3" s="1"/>
  <c r="V18" i="3" s="1"/>
  <c r="V37" i="3" s="1"/>
  <c r="U30" i="2"/>
  <c r="T30" i="2"/>
  <c r="P30" i="2"/>
  <c r="Q30" i="2"/>
  <c r="R30" i="2"/>
  <c r="F18" i="2"/>
  <c r="F28" i="2" s="1"/>
  <c r="C28" i="2"/>
  <c r="M18" i="2"/>
  <c r="W6" i="3" l="1"/>
  <c r="W18" i="3" s="1"/>
  <c r="W37" i="3" s="1"/>
  <c r="Y6" i="3" s="1"/>
  <c r="Y18" i="3" s="1"/>
  <c r="Y37" i="3" s="1"/>
  <c r="X6" i="3"/>
  <c r="X18" i="3" s="1"/>
  <c r="X37" i="3" s="1"/>
  <c r="N37" i="3"/>
  <c r="N28" i="3"/>
  <c r="G28" i="3"/>
  <c r="G37" i="3"/>
  <c r="H6" i="3" s="1"/>
  <c r="H18" i="3" s="1"/>
  <c r="C37" i="3"/>
  <c r="D6" i="3" s="1"/>
  <c r="D18" i="3" s="1"/>
  <c r="C28" i="3"/>
  <c r="M28" i="2"/>
  <c r="O18" i="2"/>
  <c r="O37" i="2" s="1"/>
  <c r="P6" i="2" s="1"/>
  <c r="P18" i="2" s="1"/>
  <c r="P37" i="2" s="1"/>
  <c r="H28" i="3" l="1"/>
  <c r="H37" i="3"/>
  <c r="I6" i="3" s="1"/>
  <c r="I18" i="3" s="1"/>
  <c r="D37" i="3"/>
  <c r="E6" i="3" s="1"/>
  <c r="E18" i="3" s="1"/>
  <c r="E28" i="3" s="1"/>
  <c r="D28" i="3"/>
  <c r="Q6" i="2"/>
  <c r="Q18" i="2" s="1"/>
  <c r="I37" i="3" l="1"/>
  <c r="J6" i="3" s="1"/>
  <c r="J18" i="3" s="1"/>
  <c r="I28" i="3"/>
  <c r="Q37" i="2"/>
  <c r="R6" i="2" s="1"/>
  <c r="J28" i="3" l="1"/>
  <c r="J37" i="3"/>
  <c r="K6" i="3" s="1"/>
  <c r="K18" i="3" s="1"/>
  <c r="R18" i="2"/>
  <c r="R37" i="2" s="1"/>
  <c r="K28" i="3" l="1"/>
  <c r="K37" i="3"/>
  <c r="L6" i="3" s="1"/>
  <c r="L18" i="3" s="1"/>
  <c r="L28" i="3" s="1"/>
  <c r="S6" i="2"/>
  <c r="S18" i="2" s="1"/>
  <c r="S37" i="2" l="1"/>
  <c r="T6" i="2" s="1"/>
  <c r="T18" i="2" s="1"/>
  <c r="T37" i="2" s="1"/>
  <c r="U6" i="2" s="1"/>
  <c r="U18" i="2" s="1"/>
  <c r="U37" i="2" s="1"/>
  <c r="V6" i="2" s="1"/>
  <c r="V18" i="2" s="1"/>
  <c r="V37" i="2" s="1"/>
  <c r="W6" i="2" l="1"/>
  <c r="W18" i="2" l="1"/>
  <c r="W37" i="2" s="1"/>
  <c r="X6" i="2" s="1"/>
  <c r="X18" i="2" s="1"/>
  <c r="X37" i="2" s="1"/>
  <c r="E30" i="2"/>
  <c r="E32" i="2" s="1"/>
  <c r="L30" i="2"/>
  <c r="L32" i="2" s="1"/>
  <c r="H30" i="2"/>
  <c r="H32" i="2" s="1"/>
  <c r="J30" i="2"/>
  <c r="J32" i="2" s="1"/>
  <c r="I30" i="2"/>
  <c r="I32" i="2" s="1"/>
  <c r="C37" i="2"/>
  <c r="D6" i="2" s="1"/>
  <c r="D18" i="2" s="1"/>
  <c r="D30" i="2"/>
  <c r="D32" i="2" s="1"/>
  <c r="N30" i="2"/>
  <c r="N32" i="2" s="1"/>
  <c r="G37" i="2"/>
  <c r="H6" i="2" s="1"/>
  <c r="H18" i="2" s="1"/>
  <c r="K30" i="2"/>
  <c r="K32" i="2" s="1"/>
  <c r="F37" i="2"/>
  <c r="F30" i="2"/>
  <c r="F32" i="2" s="1"/>
  <c r="C30" i="2"/>
  <c r="C32" i="2" s="1"/>
  <c r="G30" i="2"/>
  <c r="G32" i="2" s="1"/>
  <c r="M30" i="2"/>
  <c r="M32" i="2" s="1"/>
  <c r="M37" i="2"/>
  <c r="N6" i="2" s="1"/>
  <c r="N18" i="2" s="1"/>
  <c r="H28" i="2" l="1"/>
  <c r="H37" i="2"/>
  <c r="I6" i="2" s="1"/>
  <c r="I18" i="2" s="1"/>
  <c r="D28" i="2"/>
  <c r="D37" i="2"/>
  <c r="E6" i="2" s="1"/>
  <c r="E18" i="2" s="1"/>
  <c r="E28" i="2" s="1"/>
  <c r="N28" i="2"/>
  <c r="N37" i="2"/>
  <c r="I37" i="2" l="1"/>
  <c r="J6" i="2" s="1"/>
  <c r="J18" i="2" s="1"/>
  <c r="I28" i="2"/>
  <c r="J28" i="2" l="1"/>
  <c r="J37" i="2"/>
  <c r="K6" i="2" s="1"/>
  <c r="K18" i="2" s="1"/>
  <c r="K37" i="2" l="1"/>
  <c r="L6" i="2" s="1"/>
  <c r="L18" i="2" s="1"/>
  <c r="L28" i="2" s="1"/>
  <c r="K28" i="2"/>
</calcChain>
</file>

<file path=xl/sharedStrings.xml><?xml version="1.0" encoding="utf-8"?>
<sst xmlns="http://schemas.openxmlformats.org/spreadsheetml/2006/main" count="232" uniqueCount="52">
  <si>
    <r>
      <t xml:space="preserve">Městys : </t>
    </r>
    <r>
      <rPr>
        <b/>
        <sz val="12"/>
        <rFont val="Arial CE"/>
        <family val="2"/>
        <charset val="238"/>
      </rPr>
      <t>Libštát</t>
    </r>
  </si>
  <si>
    <t xml:space="preserve">P Ř Í J M Y  </t>
  </si>
  <si>
    <t xml:space="preserve"> Rozpočet  skut.  2006  </t>
  </si>
  <si>
    <t xml:space="preserve">Rozpočet  skut.   2007  </t>
  </si>
  <si>
    <t>Rozpočet  skut.   2008</t>
  </si>
  <si>
    <t>Rozpočet  skut.   2009</t>
  </si>
  <si>
    <t>Rozpočet  skut.   2010</t>
  </si>
  <si>
    <t>Rozpočet  skut.   2011</t>
  </si>
  <si>
    <t>Rozpočet  skut.   2012</t>
  </si>
  <si>
    <t>Rozpočet  skut.   2013</t>
  </si>
  <si>
    <t>Rozpočet  skut.   2014</t>
  </si>
  <si>
    <t>Rozpočet  skut.   2015</t>
  </si>
  <si>
    <t>Rozpočet  skut.   2016</t>
  </si>
  <si>
    <t>Rozpočet  skut.   2017</t>
  </si>
  <si>
    <t>Rozpočet  skut.   2018</t>
  </si>
  <si>
    <t>Rozpočet  skut.   2019</t>
  </si>
  <si>
    <t>Rozpočet  skut.   2020</t>
  </si>
  <si>
    <t>Rozpočet  skut.   2021</t>
  </si>
  <si>
    <t>Rozpočet  skut.   2022</t>
  </si>
  <si>
    <t>Rozpočtový výhled 2024</t>
  </si>
  <si>
    <t>Rozpočtový výhled 2025</t>
  </si>
  <si>
    <t>Rozpočtový výhled 2026</t>
  </si>
  <si>
    <t>třída</t>
  </si>
  <si>
    <t>název</t>
  </si>
  <si>
    <t>Kč</t>
  </si>
  <si>
    <t xml:space="preserve">hotovost běžných účtů k 1.1. </t>
  </si>
  <si>
    <t>daňové příjmy</t>
  </si>
  <si>
    <t>nedaňové příjmy</t>
  </si>
  <si>
    <t>kapitálové příjmy</t>
  </si>
  <si>
    <t>přijaté dotace</t>
  </si>
  <si>
    <t xml:space="preserve">P Ř Í J M Y </t>
  </si>
  <si>
    <t>příjmy + hotovost</t>
  </si>
  <si>
    <t xml:space="preserve">V Ý D A J E </t>
  </si>
  <si>
    <t xml:space="preserve">Rozpočet  skut.  2007  </t>
  </si>
  <si>
    <t>Rozpočet  skut.  2008</t>
  </si>
  <si>
    <t>Rozpočet  skut.  2009</t>
  </si>
  <si>
    <t>běžné výdaje (neinvestiční)</t>
  </si>
  <si>
    <t>kapitálové výdaje (investiční)</t>
  </si>
  <si>
    <t>Oper.z peněz.účtů organ.bez char.P a V</t>
  </si>
  <si>
    <t>hotovost na  účtech k 31.12.</t>
  </si>
  <si>
    <t>Sestavil: Finanční výbor</t>
  </si>
  <si>
    <t>Rozpočet skut. 2023</t>
  </si>
  <si>
    <t>stav úvěrů a půjček k 31.12.</t>
  </si>
  <si>
    <t xml:space="preserve">Rozdíl příjmy - výdaje </t>
  </si>
  <si>
    <t xml:space="preserve">Financování - </t>
  </si>
  <si>
    <t>Rozpočet  skut.   2023</t>
  </si>
  <si>
    <t>přijaté úvěry a půjčky</t>
  </si>
  <si>
    <t>splátky úvěrů a půjček</t>
  </si>
  <si>
    <t>Rozpočtový výhled 2027</t>
  </si>
  <si>
    <t>Střednědobý výhled rozpočtu na roky 2024-2027</t>
  </si>
  <si>
    <t>Rozpočtový výhled 2028</t>
  </si>
  <si>
    <t>Střednědobý výhled rozpočtu na roky 2024-2028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</si>
</sst>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5"/>
      <color indexed="10"/>
      <name val="Times New Roman"/>
      <family val="1"/>
      <charset val="238"/>
    </font>
    <font>
      <b/>
      <i/>
      <u/>
      <sz val="16"/>
      <color indexed="10"/>
      <name val="Times New Roman"/>
      <family val="1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34"/>
      </patternFill>
    </fill>
  </fills>
  <borders count="19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14" fontId="0" fillId="0" borderId="0" xfId="0" applyNumberFormat="1"/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8" fillId="0" borderId="4" xfId="0" applyFont="1" applyBorder="1" applyAlignment="1">
      <alignment horizontal="center"/>
    </xf>
    <xf numFmtId="3" fontId="0" fillId="0" borderId="6" xfId="0" applyNumberFormat="1" applyBorder="1"/>
    <xf numFmtId="0" fontId="0" fillId="0" borderId="4" xfId="0" applyBorder="1" applyAlignment="1">
      <alignment horizontal="center"/>
    </xf>
    <xf numFmtId="0" fontId="10" fillId="0" borderId="5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4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right"/>
    </xf>
    <xf numFmtId="3" fontId="11" fillId="0" borderId="5" xfId="0" applyNumberFormat="1" applyFont="1" applyBorder="1"/>
    <xf numFmtId="3" fontId="11" fillId="0" borderId="6" xfId="0" applyNumberFormat="1" applyFont="1" applyBorder="1"/>
    <xf numFmtId="0" fontId="12" fillId="0" borderId="5" xfId="0" applyFont="1" applyBorder="1"/>
    <xf numFmtId="0" fontId="13" fillId="2" borderId="4" xfId="0" applyFont="1" applyFill="1" applyBorder="1" applyAlignment="1">
      <alignment horizontal="center"/>
    </xf>
    <xf numFmtId="3" fontId="14" fillId="2" borderId="5" xfId="0" applyNumberFormat="1" applyFont="1" applyFill="1" applyBorder="1"/>
    <xf numFmtId="3" fontId="14" fillId="2" borderId="6" xfId="0" applyNumberFormat="1" applyFont="1" applyFill="1" applyBorder="1"/>
    <xf numFmtId="0" fontId="13" fillId="0" borderId="0" xfId="0" applyFont="1"/>
    <xf numFmtId="0" fontId="0" fillId="0" borderId="4" xfId="0" applyBorder="1"/>
    <xf numFmtId="3" fontId="15" fillId="0" borderId="5" xfId="0" applyNumberFormat="1" applyFont="1" applyBorder="1"/>
    <xf numFmtId="3" fontId="15" fillId="0" borderId="6" xfId="0" applyNumberFormat="1" applyFont="1" applyBorder="1"/>
    <xf numFmtId="0" fontId="0" fillId="0" borderId="7" xfId="0" applyBorder="1"/>
    <xf numFmtId="0" fontId="8" fillId="0" borderId="8" xfId="0" applyFont="1" applyBorder="1"/>
    <xf numFmtId="0" fontId="0" fillId="0" borderId="8" xfId="0" applyBorder="1"/>
    <xf numFmtId="3" fontId="15" fillId="0" borderId="8" xfId="0" applyNumberFormat="1" applyFont="1" applyBorder="1"/>
    <xf numFmtId="3" fontId="15" fillId="0" borderId="9" xfId="0" applyNumberFormat="1" applyFont="1" applyBorder="1"/>
    <xf numFmtId="0" fontId="16" fillId="0" borderId="0" xfId="0" applyFont="1"/>
    <xf numFmtId="0" fontId="5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 applyFill="1" applyBorder="1" applyAlignment="1" applyProtection="1"/>
    <xf numFmtId="3" fontId="0" fillId="0" borderId="0" xfId="0" applyNumberFormat="1" applyAlignment="1">
      <alignment horizontal="right"/>
    </xf>
    <xf numFmtId="164" fontId="8" fillId="0" borderId="0" xfId="1" applyNumberFormat="1" applyFont="1" applyFill="1" applyBorder="1" applyAlignment="1" applyProtection="1"/>
    <xf numFmtId="3" fontId="8" fillId="0" borderId="0" xfId="0" applyNumberFormat="1" applyFont="1" applyAlignment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3" fontId="0" fillId="0" borderId="0" xfId="1" applyNumberFormat="1" applyFont="1" applyFill="1" applyBorder="1" applyAlignment="1" applyProtection="1"/>
    <xf numFmtId="164" fontId="0" fillId="0" borderId="0" xfId="1" applyNumberFormat="1" applyFont="1" applyFill="1" applyBorder="1" applyAlignment="1" applyProtection="1">
      <alignment horizontal="right"/>
    </xf>
    <xf numFmtId="0" fontId="17" fillId="0" borderId="5" xfId="0" applyFont="1" applyBorder="1"/>
    <xf numFmtId="0" fontId="8" fillId="2" borderId="5" xfId="0" applyFont="1" applyFill="1" applyBorder="1"/>
    <xf numFmtId="3" fontId="0" fillId="0" borderId="5" xfId="0" applyNumberFormat="1" applyBorder="1" applyAlignment="1">
      <alignment horizontal="right"/>
    </xf>
    <xf numFmtId="0" fontId="0" fillId="0" borderId="10" xfId="0" applyBorder="1"/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4" fontId="8" fillId="0" borderId="11" xfId="0" applyNumberFormat="1" applyFont="1" applyBorder="1" applyAlignment="1">
      <alignment horizontal="center" wrapText="1"/>
    </xf>
    <xf numFmtId="4" fontId="8" fillId="0" borderId="12" xfId="0" applyNumberFormat="1" applyFont="1" applyBorder="1" applyAlignment="1">
      <alignment horizontal="center" wrapText="1"/>
    </xf>
    <xf numFmtId="0" fontId="8" fillId="0" borderId="13" xfId="0" applyFont="1" applyBorder="1"/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8" fillId="0" borderId="13" xfId="0" applyFont="1" applyBorder="1" applyAlignment="1">
      <alignment horizontal="center"/>
    </xf>
    <xf numFmtId="3" fontId="0" fillId="0" borderId="15" xfId="0" applyNumberFormat="1" applyBorder="1"/>
    <xf numFmtId="0" fontId="0" fillId="0" borderId="13" xfId="0" applyBorder="1" applyAlignment="1">
      <alignment horizontal="center"/>
    </xf>
    <xf numFmtId="0" fontId="10" fillId="0" borderId="14" xfId="0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4" fontId="8" fillId="0" borderId="14" xfId="0" applyNumberFormat="1" applyFont="1" applyBorder="1" applyAlignment="1">
      <alignment horizontal="center" wrapText="1"/>
    </xf>
    <xf numFmtId="4" fontId="8" fillId="0" borderId="15" xfId="0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right"/>
    </xf>
    <xf numFmtId="3" fontId="11" fillId="0" borderId="14" xfId="0" applyNumberFormat="1" applyFont="1" applyBorder="1"/>
    <xf numFmtId="3" fontId="11" fillId="0" borderId="15" xfId="0" applyNumberFormat="1" applyFont="1" applyBorder="1"/>
    <xf numFmtId="0" fontId="17" fillId="0" borderId="14" xfId="0" applyFont="1" applyBorder="1"/>
    <xf numFmtId="0" fontId="0" fillId="0" borderId="13" xfId="0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0" fontId="12" fillId="0" borderId="14" xfId="0" applyFont="1" applyBorder="1"/>
    <xf numFmtId="0" fontId="13" fillId="2" borderId="13" xfId="0" applyFont="1" applyFill="1" applyBorder="1" applyAlignment="1">
      <alignment horizontal="center"/>
    </xf>
    <xf numFmtId="0" fontId="8" fillId="2" borderId="14" xfId="0" applyFont="1" applyFill="1" applyBorder="1"/>
    <xf numFmtId="3" fontId="14" fillId="2" borderId="14" xfId="0" applyNumberFormat="1" applyFont="1" applyFill="1" applyBorder="1"/>
    <xf numFmtId="3" fontId="14" fillId="2" borderId="15" xfId="0" applyNumberFormat="1" applyFont="1" applyFill="1" applyBorder="1"/>
    <xf numFmtId="0" fontId="0" fillId="0" borderId="16" xfId="0" applyBorder="1"/>
    <xf numFmtId="0" fontId="8" fillId="0" borderId="17" xfId="0" applyFont="1" applyBorder="1"/>
    <xf numFmtId="0" fontId="0" fillId="0" borderId="17" xfId="0" applyBorder="1"/>
    <xf numFmtId="3" fontId="15" fillId="0" borderId="17" xfId="0" applyNumberFormat="1" applyFont="1" applyBorder="1"/>
    <xf numFmtId="3" fontId="15" fillId="0" borderId="18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8"/>
  <sheetViews>
    <sheetView tabSelected="1" zoomScale="84" zoomScaleNormal="84" workbookViewId="0">
      <selection activeCell="AA1" sqref="AA1"/>
    </sheetView>
  </sheetViews>
  <sheetFormatPr defaultRowHeight="15" x14ac:dyDescent="0.25"/>
  <cols>
    <col min="1" max="1" width="5" customWidth="1"/>
    <col min="2" max="2" width="28.5703125" customWidth="1"/>
    <col min="3" max="8" width="53.140625" hidden="1" customWidth="1"/>
    <col min="9" max="9" width="53.140625" style="4" hidden="1" customWidth="1"/>
    <col min="10" max="14" width="53.140625" hidden="1" customWidth="1"/>
    <col min="15" max="15" width="12.5703125" hidden="1" customWidth="1"/>
    <col min="16" max="16" width="12.42578125" hidden="1" customWidth="1"/>
    <col min="17" max="25" width="13" customWidth="1"/>
  </cols>
  <sheetData>
    <row r="1" spans="1:25" ht="21" x14ac:dyDescent="0.35">
      <c r="A1" s="1" t="s">
        <v>51</v>
      </c>
      <c r="B1" s="2"/>
      <c r="C1" s="2"/>
      <c r="D1" s="2"/>
      <c r="E1" s="2"/>
      <c r="F1" s="2"/>
      <c r="G1" s="2"/>
      <c r="H1" s="3"/>
      <c r="O1" s="5"/>
      <c r="T1" s="5" t="s">
        <v>0</v>
      </c>
      <c r="U1" s="6"/>
      <c r="V1" s="6"/>
      <c r="W1" s="6">
        <f ca="1">NOW()</f>
        <v>45621.31589247685</v>
      </c>
      <c r="X1" s="6"/>
    </row>
    <row r="2" spans="1:25" ht="15.75" thickBot="1" x14ac:dyDescent="0.3">
      <c r="C2" s="7"/>
      <c r="H2" s="4"/>
      <c r="I2"/>
    </row>
    <row r="3" spans="1:25" ht="33.200000000000003" customHeight="1" x14ac:dyDescent="0.25">
      <c r="A3" s="70"/>
      <c r="B3" s="71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2" t="s">
        <v>10</v>
      </c>
      <c r="L3" s="72" t="s">
        <v>11</v>
      </c>
      <c r="M3" s="72" t="s">
        <v>12</v>
      </c>
      <c r="N3" s="72" t="s">
        <v>13</v>
      </c>
      <c r="O3" s="72" t="s">
        <v>14</v>
      </c>
      <c r="P3" s="72" t="s">
        <v>15</v>
      </c>
      <c r="Q3" s="72" t="s">
        <v>16</v>
      </c>
      <c r="R3" s="72" t="s">
        <v>17</v>
      </c>
      <c r="S3" s="73" t="s">
        <v>18</v>
      </c>
      <c r="T3" s="73" t="s">
        <v>41</v>
      </c>
      <c r="U3" s="73" t="s">
        <v>19</v>
      </c>
      <c r="V3" s="73" t="s">
        <v>20</v>
      </c>
      <c r="W3" s="73" t="s">
        <v>21</v>
      </c>
      <c r="X3" s="73" t="s">
        <v>48</v>
      </c>
      <c r="Y3" s="74" t="s">
        <v>50</v>
      </c>
    </row>
    <row r="4" spans="1:25" x14ac:dyDescent="0.25">
      <c r="A4" s="75" t="s">
        <v>22</v>
      </c>
      <c r="B4" s="76" t="s">
        <v>23</v>
      </c>
      <c r="C4" s="77" t="s">
        <v>24</v>
      </c>
      <c r="D4" s="77" t="s">
        <v>24</v>
      </c>
      <c r="E4" s="77" t="s">
        <v>24</v>
      </c>
      <c r="F4" s="77" t="s">
        <v>24</v>
      </c>
      <c r="G4" s="78" t="s">
        <v>24</v>
      </c>
      <c r="H4" s="78" t="s">
        <v>24</v>
      </c>
      <c r="I4" s="78" t="s">
        <v>24</v>
      </c>
      <c r="J4" s="78" t="s">
        <v>24</v>
      </c>
      <c r="K4" s="78" t="s">
        <v>24</v>
      </c>
      <c r="L4" s="78" t="s">
        <v>24</v>
      </c>
      <c r="M4" s="78" t="s">
        <v>24</v>
      </c>
      <c r="N4" s="78" t="s">
        <v>24</v>
      </c>
      <c r="O4" s="78" t="s">
        <v>24</v>
      </c>
      <c r="P4" s="78" t="s">
        <v>24</v>
      </c>
      <c r="Q4" s="78" t="s">
        <v>24</v>
      </c>
      <c r="R4" s="78" t="s">
        <v>24</v>
      </c>
      <c r="S4" s="78" t="s">
        <v>24</v>
      </c>
      <c r="T4" s="78" t="s">
        <v>24</v>
      </c>
      <c r="U4" s="78" t="s">
        <v>24</v>
      </c>
      <c r="V4" s="78" t="s">
        <v>24</v>
      </c>
      <c r="W4" s="78" t="s">
        <v>24</v>
      </c>
      <c r="X4" s="78" t="s">
        <v>24</v>
      </c>
      <c r="Y4" s="79" t="s">
        <v>24</v>
      </c>
    </row>
    <row r="5" spans="1:25" ht="9.9499999999999993" customHeight="1" x14ac:dyDescent="0.25">
      <c r="A5" s="75"/>
      <c r="B5" s="76"/>
      <c r="C5" s="76"/>
      <c r="D5" s="77"/>
      <c r="E5" s="77"/>
      <c r="F5" s="77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1"/>
    </row>
    <row r="6" spans="1:25" x14ac:dyDescent="0.25">
      <c r="A6" s="75"/>
      <c r="B6" s="76" t="s">
        <v>25</v>
      </c>
      <c r="C6" s="76">
        <v>4689</v>
      </c>
      <c r="D6" s="82" t="e">
        <f>C37</f>
        <v>#REF!</v>
      </c>
      <c r="E6" s="82" t="e">
        <f>D37</f>
        <v>#REF!</v>
      </c>
      <c r="F6" s="82">
        <f>E37</f>
        <v>2052</v>
      </c>
      <c r="G6" s="82">
        <v>4064</v>
      </c>
      <c r="H6" s="82" t="e">
        <f t="shared" ref="H6:N6" si="0">G37</f>
        <v>#REF!</v>
      </c>
      <c r="I6" s="82" t="e">
        <f t="shared" si="0"/>
        <v>#REF!</v>
      </c>
      <c r="J6" s="82" t="e">
        <f t="shared" si="0"/>
        <v>#REF!</v>
      </c>
      <c r="K6" s="82" t="e">
        <f t="shared" si="0"/>
        <v>#REF!</v>
      </c>
      <c r="L6" s="82" t="e">
        <f t="shared" si="0"/>
        <v>#REF!</v>
      </c>
      <c r="M6" s="82">
        <f t="shared" si="0"/>
        <v>11530</v>
      </c>
      <c r="N6" s="82" t="e">
        <f t="shared" si="0"/>
        <v>#REF!</v>
      </c>
      <c r="O6" s="82">
        <v>19866</v>
      </c>
      <c r="P6" s="82">
        <f t="shared" ref="P6:W6" si="1">O37</f>
        <v>20334</v>
      </c>
      <c r="Q6" s="82">
        <f t="shared" si="1"/>
        <v>22069</v>
      </c>
      <c r="R6" s="82">
        <f t="shared" si="1"/>
        <v>18521</v>
      </c>
      <c r="S6" s="82">
        <f t="shared" si="1"/>
        <v>30344</v>
      </c>
      <c r="T6" s="82">
        <f t="shared" si="1"/>
        <v>20026</v>
      </c>
      <c r="U6" s="82">
        <f t="shared" si="1"/>
        <v>24075</v>
      </c>
      <c r="V6" s="82">
        <f t="shared" si="1"/>
        <v>25751</v>
      </c>
      <c r="W6" s="82">
        <f t="shared" si="1"/>
        <v>21651</v>
      </c>
      <c r="X6" s="82">
        <f>V37</f>
        <v>21651</v>
      </c>
      <c r="Y6" s="83">
        <f>W37</f>
        <v>18051</v>
      </c>
    </row>
    <row r="7" spans="1:25" ht="13.5" customHeight="1" x14ac:dyDescent="0.25">
      <c r="A7" s="75"/>
      <c r="B7" s="84"/>
      <c r="C7" s="84"/>
      <c r="D7" s="84"/>
      <c r="E7" s="84"/>
      <c r="F7" s="84"/>
      <c r="G7" s="84"/>
      <c r="H7" s="85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6"/>
    </row>
    <row r="8" spans="1:25" x14ac:dyDescent="0.25">
      <c r="A8" s="87">
        <v>1</v>
      </c>
      <c r="B8" s="76" t="s">
        <v>26</v>
      </c>
      <c r="C8" s="84">
        <v>7439</v>
      </c>
      <c r="D8" s="85">
        <v>8130</v>
      </c>
      <c r="E8" s="85">
        <v>9027</v>
      </c>
      <c r="F8" s="85">
        <v>10027</v>
      </c>
      <c r="G8" s="85">
        <v>8944</v>
      </c>
      <c r="H8" s="85">
        <v>8848</v>
      </c>
      <c r="I8" s="85">
        <v>8221</v>
      </c>
      <c r="J8" s="85">
        <v>11348</v>
      </c>
      <c r="K8" s="85">
        <v>11731</v>
      </c>
      <c r="L8" s="85">
        <v>13631</v>
      </c>
      <c r="M8" s="85">
        <v>12634</v>
      </c>
      <c r="N8" s="85">
        <v>13568</v>
      </c>
      <c r="O8" s="85">
        <v>15467</v>
      </c>
      <c r="P8" s="85">
        <v>16814</v>
      </c>
      <c r="Q8" s="85">
        <v>15774</v>
      </c>
      <c r="R8" s="85">
        <v>17326</v>
      </c>
      <c r="S8" s="85">
        <v>20774</v>
      </c>
      <c r="T8" s="85">
        <v>22797</v>
      </c>
      <c r="U8" s="85">
        <v>23380</v>
      </c>
      <c r="V8" s="85">
        <v>22700</v>
      </c>
      <c r="W8" s="85">
        <v>23000</v>
      </c>
      <c r="X8" s="85">
        <v>23000</v>
      </c>
      <c r="Y8" s="88">
        <v>23000</v>
      </c>
    </row>
    <row r="9" spans="1:25" x14ac:dyDescent="0.25">
      <c r="A9" s="89"/>
      <c r="B9" s="84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8"/>
    </row>
    <row r="10" spans="1:25" x14ac:dyDescent="0.25">
      <c r="A10" s="87">
        <v>2</v>
      </c>
      <c r="B10" s="76" t="s">
        <v>27</v>
      </c>
      <c r="C10" s="84">
        <v>3374</v>
      </c>
      <c r="D10" s="85">
        <v>5070</v>
      </c>
      <c r="E10" s="85">
        <v>3541</v>
      </c>
      <c r="F10" s="85">
        <v>3229</v>
      </c>
      <c r="G10" s="85">
        <v>4232</v>
      </c>
      <c r="H10" s="85">
        <v>4529</v>
      </c>
      <c r="I10" s="85">
        <v>5469</v>
      </c>
      <c r="J10" s="85">
        <v>6031</v>
      </c>
      <c r="K10" s="85">
        <v>6572</v>
      </c>
      <c r="L10" s="85">
        <v>6186</v>
      </c>
      <c r="M10" s="85">
        <v>5214</v>
      </c>
      <c r="N10" s="85">
        <v>6692</v>
      </c>
      <c r="O10" s="85">
        <v>5426</v>
      </c>
      <c r="P10" s="85">
        <v>7194</v>
      </c>
      <c r="Q10" s="85">
        <v>5323</v>
      </c>
      <c r="R10" s="85">
        <v>8406</v>
      </c>
      <c r="S10" s="85">
        <v>9928</v>
      </c>
      <c r="T10" s="85">
        <v>8750</v>
      </c>
      <c r="U10" s="85">
        <v>6300</v>
      </c>
      <c r="V10" s="85">
        <v>6300</v>
      </c>
      <c r="W10" s="85">
        <v>6500</v>
      </c>
      <c r="X10" s="85">
        <v>6500</v>
      </c>
      <c r="Y10" s="88">
        <v>6500</v>
      </c>
    </row>
    <row r="11" spans="1:25" x14ac:dyDescent="0.25">
      <c r="A11" s="87"/>
      <c r="B11" s="76"/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8"/>
    </row>
    <row r="12" spans="1:25" x14ac:dyDescent="0.25">
      <c r="A12" s="87">
        <v>3</v>
      </c>
      <c r="B12" s="76" t="s">
        <v>28</v>
      </c>
      <c r="C12" s="84">
        <v>0</v>
      </c>
      <c r="D12" s="85">
        <v>40</v>
      </c>
      <c r="E12" s="85">
        <v>3319</v>
      </c>
      <c r="F12" s="85">
        <v>1301</v>
      </c>
      <c r="G12" s="85">
        <v>295</v>
      </c>
      <c r="H12" s="85">
        <v>0</v>
      </c>
      <c r="I12" s="85">
        <v>215</v>
      </c>
      <c r="J12" s="85">
        <v>15</v>
      </c>
      <c r="K12" s="85">
        <v>40</v>
      </c>
      <c r="L12" s="85">
        <v>0</v>
      </c>
      <c r="M12" s="85">
        <v>1080</v>
      </c>
      <c r="N12" s="85">
        <v>721</v>
      </c>
      <c r="O12" s="85">
        <v>332</v>
      </c>
      <c r="P12" s="85">
        <v>5</v>
      </c>
      <c r="Q12" s="85">
        <v>4</v>
      </c>
      <c r="R12" s="85">
        <v>0</v>
      </c>
      <c r="S12" s="85">
        <v>362</v>
      </c>
      <c r="T12" s="85">
        <v>180</v>
      </c>
      <c r="U12" s="85">
        <v>362</v>
      </c>
      <c r="V12" s="85">
        <v>0</v>
      </c>
      <c r="W12" s="85">
        <v>0</v>
      </c>
      <c r="X12" s="85">
        <v>0</v>
      </c>
      <c r="Y12" s="88">
        <v>0</v>
      </c>
    </row>
    <row r="13" spans="1:25" x14ac:dyDescent="0.25">
      <c r="A13" s="89"/>
      <c r="B13" s="84"/>
      <c r="C13" s="84">
        <v>1364</v>
      </c>
      <c r="D13" s="85"/>
      <c r="E13" s="85">
        <v>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8"/>
    </row>
    <row r="14" spans="1:25" x14ac:dyDescent="0.25">
      <c r="A14" s="87">
        <v>4</v>
      </c>
      <c r="B14" s="76" t="s">
        <v>29</v>
      </c>
      <c r="C14" s="85">
        <v>1521</v>
      </c>
      <c r="D14" s="85">
        <v>1162</v>
      </c>
      <c r="E14" s="85">
        <v>1359</v>
      </c>
      <c r="F14" s="85">
        <v>2111</v>
      </c>
      <c r="G14" s="85">
        <v>3458</v>
      </c>
      <c r="H14" s="85">
        <v>4872</v>
      </c>
      <c r="I14" s="85">
        <v>2598</v>
      </c>
      <c r="J14" s="85">
        <v>4714</v>
      </c>
      <c r="K14" s="85">
        <v>3544</v>
      </c>
      <c r="L14" s="85">
        <v>1998</v>
      </c>
      <c r="M14" s="85">
        <v>1485</v>
      </c>
      <c r="N14" s="85">
        <v>1762</v>
      </c>
      <c r="O14" s="85">
        <v>1831</v>
      </c>
      <c r="P14" s="85">
        <v>3520</v>
      </c>
      <c r="Q14" s="85">
        <v>2820</v>
      </c>
      <c r="R14" s="85">
        <v>7598</v>
      </c>
      <c r="S14" s="85">
        <v>2011</v>
      </c>
      <c r="T14" s="85">
        <v>3089</v>
      </c>
      <c r="U14" s="85">
        <v>5014</v>
      </c>
      <c r="V14" s="85">
        <v>1000</v>
      </c>
      <c r="W14" s="85">
        <v>1000</v>
      </c>
      <c r="X14" s="85">
        <v>1000</v>
      </c>
      <c r="Y14" s="88">
        <v>1000</v>
      </c>
    </row>
    <row r="15" spans="1:25" x14ac:dyDescent="0.25">
      <c r="A15" s="87"/>
      <c r="B15" s="76"/>
      <c r="C15" s="85">
        <v>15508</v>
      </c>
      <c r="D15" s="85">
        <v>998</v>
      </c>
      <c r="E15" s="85">
        <v>1175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8"/>
    </row>
    <row r="16" spans="1:25" x14ac:dyDescent="0.25">
      <c r="A16" s="89"/>
      <c r="B16" s="90" t="s">
        <v>30</v>
      </c>
      <c r="C16" s="91">
        <f t="shared" ref="C16:Y16" si="2">SUM(C8:C15)</f>
        <v>29206</v>
      </c>
      <c r="D16" s="91">
        <f t="shared" si="2"/>
        <v>15400</v>
      </c>
      <c r="E16" s="91">
        <f t="shared" si="2"/>
        <v>18421</v>
      </c>
      <c r="F16" s="91">
        <f t="shared" si="2"/>
        <v>16668</v>
      </c>
      <c r="G16" s="91">
        <f t="shared" si="2"/>
        <v>16929</v>
      </c>
      <c r="H16" s="91">
        <f t="shared" si="2"/>
        <v>18249</v>
      </c>
      <c r="I16" s="91">
        <f t="shared" si="2"/>
        <v>16503</v>
      </c>
      <c r="J16" s="91">
        <f t="shared" si="2"/>
        <v>22108</v>
      </c>
      <c r="K16" s="91">
        <f t="shared" si="2"/>
        <v>21887</v>
      </c>
      <c r="L16" s="91">
        <f t="shared" si="2"/>
        <v>21815</v>
      </c>
      <c r="M16" s="91">
        <f t="shared" si="2"/>
        <v>20413</v>
      </c>
      <c r="N16" s="91">
        <f t="shared" si="2"/>
        <v>22743</v>
      </c>
      <c r="O16" s="91">
        <f t="shared" si="2"/>
        <v>23056</v>
      </c>
      <c r="P16" s="91">
        <f t="shared" si="2"/>
        <v>27533</v>
      </c>
      <c r="Q16" s="91">
        <f t="shared" si="2"/>
        <v>23921</v>
      </c>
      <c r="R16" s="91">
        <f t="shared" si="2"/>
        <v>33330</v>
      </c>
      <c r="S16" s="91">
        <f t="shared" si="2"/>
        <v>33075</v>
      </c>
      <c r="T16" s="91">
        <f t="shared" si="2"/>
        <v>34816</v>
      </c>
      <c r="U16" s="91">
        <f t="shared" si="2"/>
        <v>35056</v>
      </c>
      <c r="V16" s="91">
        <f t="shared" si="2"/>
        <v>30000</v>
      </c>
      <c r="W16" s="91">
        <f t="shared" si="2"/>
        <v>30500</v>
      </c>
      <c r="X16" s="91">
        <f t="shared" ref="X16" si="3">SUM(X8:X15)</f>
        <v>30500</v>
      </c>
      <c r="Y16" s="92">
        <f t="shared" si="2"/>
        <v>30500</v>
      </c>
    </row>
    <row r="17" spans="1:25" x14ac:dyDescent="0.25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2"/>
    </row>
    <row r="18" spans="1:25" x14ac:dyDescent="0.25">
      <c r="A18" s="89"/>
      <c r="B18" s="90" t="s">
        <v>31</v>
      </c>
      <c r="C18" s="85">
        <f t="shared" ref="C18:Y18" si="4">C6+C16</f>
        <v>33895</v>
      </c>
      <c r="D18" s="85" t="e">
        <f t="shared" si="4"/>
        <v>#REF!</v>
      </c>
      <c r="E18" s="85" t="e">
        <f t="shared" si="4"/>
        <v>#REF!</v>
      </c>
      <c r="F18" s="85">
        <f t="shared" si="4"/>
        <v>18720</v>
      </c>
      <c r="G18" s="85">
        <f t="shared" si="4"/>
        <v>20993</v>
      </c>
      <c r="H18" s="85" t="e">
        <f t="shared" si="4"/>
        <v>#REF!</v>
      </c>
      <c r="I18" s="85" t="e">
        <f t="shared" si="4"/>
        <v>#REF!</v>
      </c>
      <c r="J18" s="85" t="e">
        <f t="shared" si="4"/>
        <v>#REF!</v>
      </c>
      <c r="K18" s="85" t="e">
        <f t="shared" si="4"/>
        <v>#REF!</v>
      </c>
      <c r="L18" s="85" t="e">
        <f t="shared" si="4"/>
        <v>#REF!</v>
      </c>
      <c r="M18" s="85">
        <f t="shared" si="4"/>
        <v>31943</v>
      </c>
      <c r="N18" s="85" t="e">
        <f t="shared" si="4"/>
        <v>#REF!</v>
      </c>
      <c r="O18" s="85">
        <f t="shared" si="4"/>
        <v>42922</v>
      </c>
      <c r="P18" s="85">
        <f t="shared" si="4"/>
        <v>47867</v>
      </c>
      <c r="Q18" s="85">
        <f t="shared" si="4"/>
        <v>45990</v>
      </c>
      <c r="R18" s="85">
        <f t="shared" si="4"/>
        <v>51851</v>
      </c>
      <c r="S18" s="85">
        <f t="shared" si="4"/>
        <v>63419</v>
      </c>
      <c r="T18" s="85">
        <f t="shared" si="4"/>
        <v>54842</v>
      </c>
      <c r="U18" s="85">
        <f t="shared" si="4"/>
        <v>59131</v>
      </c>
      <c r="V18" s="85">
        <f t="shared" si="4"/>
        <v>55751</v>
      </c>
      <c r="W18" s="85">
        <f t="shared" si="4"/>
        <v>52151</v>
      </c>
      <c r="X18" s="85">
        <f t="shared" ref="X18" si="5">X6+X16</f>
        <v>52151</v>
      </c>
      <c r="Y18" s="88">
        <f t="shared" si="4"/>
        <v>48551</v>
      </c>
    </row>
    <row r="19" spans="1:25" x14ac:dyDescent="0.25">
      <c r="A19" s="89"/>
      <c r="B19" s="90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8"/>
    </row>
    <row r="20" spans="1:25" ht="32.25" customHeight="1" x14ac:dyDescent="0.25">
      <c r="A20" s="89"/>
      <c r="B20" s="93" t="s">
        <v>32</v>
      </c>
      <c r="C20" s="94" t="s">
        <v>2</v>
      </c>
      <c r="D20" s="94" t="s">
        <v>33</v>
      </c>
      <c r="E20" s="94" t="s">
        <v>34</v>
      </c>
      <c r="F20" s="94" t="s">
        <v>35</v>
      </c>
      <c r="G20" s="94" t="s">
        <v>6</v>
      </c>
      <c r="H20" s="94" t="s">
        <v>7</v>
      </c>
      <c r="I20" s="94" t="s">
        <v>8</v>
      </c>
      <c r="J20" s="94" t="s">
        <v>9</v>
      </c>
      <c r="K20" s="94" t="s">
        <v>10</v>
      </c>
      <c r="L20" s="94" t="s">
        <v>11</v>
      </c>
      <c r="M20" s="94" t="s">
        <v>12</v>
      </c>
      <c r="N20" s="94" t="s">
        <v>13</v>
      </c>
      <c r="O20" s="94" t="s">
        <v>14</v>
      </c>
      <c r="P20" s="94" t="s">
        <v>15</v>
      </c>
      <c r="Q20" s="94" t="s">
        <v>16</v>
      </c>
      <c r="R20" s="95" t="s">
        <v>17</v>
      </c>
      <c r="S20" s="95" t="s">
        <v>18</v>
      </c>
      <c r="T20" s="95" t="s">
        <v>45</v>
      </c>
      <c r="U20" s="95" t="s">
        <v>19</v>
      </c>
      <c r="V20" s="95" t="s">
        <v>20</v>
      </c>
      <c r="W20" s="95" t="s">
        <v>21</v>
      </c>
      <c r="X20" s="95" t="s">
        <v>48</v>
      </c>
      <c r="Y20" s="96" t="s">
        <v>50</v>
      </c>
    </row>
    <row r="21" spans="1:25" x14ac:dyDescent="0.25">
      <c r="A21" s="89"/>
      <c r="B21" s="84"/>
      <c r="C21" s="77" t="s">
        <v>24</v>
      </c>
      <c r="D21" s="77" t="s">
        <v>24</v>
      </c>
      <c r="E21" s="77" t="s">
        <v>24</v>
      </c>
      <c r="F21" s="77" t="s">
        <v>24</v>
      </c>
      <c r="G21" s="78" t="s">
        <v>24</v>
      </c>
      <c r="H21" s="78" t="s">
        <v>24</v>
      </c>
      <c r="I21" s="78" t="s">
        <v>24</v>
      </c>
      <c r="J21" s="78" t="s">
        <v>24</v>
      </c>
      <c r="K21" s="78" t="s">
        <v>24</v>
      </c>
      <c r="L21" s="78" t="s">
        <v>24</v>
      </c>
      <c r="M21" s="78" t="s">
        <v>24</v>
      </c>
      <c r="N21" s="78" t="s">
        <v>24</v>
      </c>
      <c r="O21" s="78" t="s">
        <v>24</v>
      </c>
      <c r="P21" s="78" t="s">
        <v>24</v>
      </c>
      <c r="Q21" s="78" t="s">
        <v>24</v>
      </c>
      <c r="R21" s="78" t="s">
        <v>24</v>
      </c>
      <c r="S21" s="78" t="s">
        <v>24</v>
      </c>
      <c r="T21" s="78" t="s">
        <v>24</v>
      </c>
      <c r="U21" s="78" t="s">
        <v>24</v>
      </c>
      <c r="V21" s="78" t="s">
        <v>24</v>
      </c>
      <c r="W21" s="78" t="s">
        <v>24</v>
      </c>
      <c r="X21" s="78" t="s">
        <v>24</v>
      </c>
      <c r="Y21" s="79" t="s">
        <v>24</v>
      </c>
    </row>
    <row r="22" spans="1:25" x14ac:dyDescent="0.25">
      <c r="A22" s="87" t="s">
        <v>22</v>
      </c>
      <c r="B22" s="76" t="s">
        <v>23</v>
      </c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97"/>
    </row>
    <row r="23" spans="1:25" ht="12.6" customHeight="1" x14ac:dyDescent="0.25">
      <c r="A23" s="89"/>
      <c r="B23" s="84"/>
      <c r="C23" s="84"/>
      <c r="D23" s="84"/>
      <c r="E23" s="84"/>
      <c r="F23" s="84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9"/>
    </row>
    <row r="24" spans="1:25" x14ac:dyDescent="0.25">
      <c r="A24" s="87">
        <v>5</v>
      </c>
      <c r="B24" s="76" t="s">
        <v>36</v>
      </c>
      <c r="C24" s="84">
        <v>9609</v>
      </c>
      <c r="D24" s="85">
        <v>10185</v>
      </c>
      <c r="E24" s="85">
        <v>11465</v>
      </c>
      <c r="F24" s="85">
        <v>12608</v>
      </c>
      <c r="G24" s="85">
        <v>12417</v>
      </c>
      <c r="H24" s="85">
        <v>12191</v>
      </c>
      <c r="I24" s="85">
        <v>12762</v>
      </c>
      <c r="J24" s="85">
        <v>15476</v>
      </c>
      <c r="K24" s="85">
        <v>12961</v>
      </c>
      <c r="L24" s="85">
        <v>13459</v>
      </c>
      <c r="M24" s="85">
        <v>13454</v>
      </c>
      <c r="N24" s="85">
        <v>15213</v>
      </c>
      <c r="O24" s="85">
        <v>18386</v>
      </c>
      <c r="P24" s="85">
        <v>18408</v>
      </c>
      <c r="Q24" s="85">
        <v>19728</v>
      </c>
      <c r="R24" s="85">
        <v>25603</v>
      </c>
      <c r="S24" s="85">
        <v>25139</v>
      </c>
      <c r="T24" s="85">
        <v>25928</v>
      </c>
      <c r="U24" s="85">
        <v>30180</v>
      </c>
      <c r="V24" s="85">
        <v>28000</v>
      </c>
      <c r="W24" s="85">
        <v>28000</v>
      </c>
      <c r="X24" s="85">
        <v>28000</v>
      </c>
      <c r="Y24" s="100">
        <v>28000</v>
      </c>
    </row>
    <row r="25" spans="1:25" x14ac:dyDescent="0.25">
      <c r="A25" s="89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8"/>
    </row>
    <row r="26" spans="1:25" x14ac:dyDescent="0.25">
      <c r="A26" s="87">
        <v>6</v>
      </c>
      <c r="B26" s="76" t="s">
        <v>37</v>
      </c>
      <c r="C26" s="84">
        <v>0</v>
      </c>
      <c r="D26" s="85">
        <v>548</v>
      </c>
      <c r="E26" s="85">
        <v>7041</v>
      </c>
      <c r="F26" s="85">
        <v>1507</v>
      </c>
      <c r="G26" s="85">
        <v>5330</v>
      </c>
      <c r="H26" s="85">
        <v>6365</v>
      </c>
      <c r="I26" s="85">
        <v>1746</v>
      </c>
      <c r="J26" s="85">
        <v>5468</v>
      </c>
      <c r="K26" s="85">
        <v>7149</v>
      </c>
      <c r="L26" s="85">
        <v>2926</v>
      </c>
      <c r="M26" s="101">
        <v>2580</v>
      </c>
      <c r="N26" s="101">
        <v>3573</v>
      </c>
      <c r="O26" s="101">
        <v>4173</v>
      </c>
      <c r="P26" s="101">
        <v>7390</v>
      </c>
      <c r="Q26" s="101">
        <v>7908</v>
      </c>
      <c r="R26" s="101">
        <v>6742</v>
      </c>
      <c r="S26" s="101">
        <v>17104</v>
      </c>
      <c r="T26" s="101">
        <v>3755</v>
      </c>
      <c r="U26" s="101">
        <v>2100</v>
      </c>
      <c r="V26" s="101">
        <v>5000</v>
      </c>
      <c r="W26" s="101">
        <v>5000</v>
      </c>
      <c r="X26" s="101">
        <v>5000</v>
      </c>
      <c r="Y26" s="102">
        <v>3000</v>
      </c>
    </row>
    <row r="27" spans="1:25" x14ac:dyDescent="0.25">
      <c r="A27" s="87"/>
      <c r="B27" s="76"/>
      <c r="C27" s="84">
        <v>19660</v>
      </c>
      <c r="D27" s="85">
        <v>2925</v>
      </c>
      <c r="E27" s="85">
        <v>1828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8"/>
    </row>
    <row r="28" spans="1:25" x14ac:dyDescent="0.25">
      <c r="A28" s="89"/>
      <c r="B28" s="76" t="s">
        <v>32</v>
      </c>
      <c r="C28" s="91">
        <f t="shared" ref="C28:M28" si="6">SUM(C18:C27)</f>
        <v>63164</v>
      </c>
      <c r="D28" s="91" t="e">
        <f t="shared" si="6"/>
        <v>#REF!</v>
      </c>
      <c r="E28" s="91" t="e">
        <f t="shared" si="6"/>
        <v>#REF!</v>
      </c>
      <c r="F28" s="91">
        <f t="shared" si="6"/>
        <v>32835</v>
      </c>
      <c r="G28" s="91">
        <f t="shared" si="6"/>
        <v>38740</v>
      </c>
      <c r="H28" s="91" t="e">
        <f t="shared" si="6"/>
        <v>#REF!</v>
      </c>
      <c r="I28" s="91" t="e">
        <f t="shared" si="6"/>
        <v>#REF!</v>
      </c>
      <c r="J28" s="91" t="e">
        <f t="shared" si="6"/>
        <v>#REF!</v>
      </c>
      <c r="K28" s="91" t="e">
        <f t="shared" si="6"/>
        <v>#REF!</v>
      </c>
      <c r="L28" s="91" t="e">
        <f t="shared" si="6"/>
        <v>#REF!</v>
      </c>
      <c r="M28" s="91">
        <f t="shared" si="6"/>
        <v>47977</v>
      </c>
      <c r="N28" s="91" t="e">
        <f>SUM(N18:N27)</f>
        <v>#REF!</v>
      </c>
      <c r="O28" s="91">
        <f>SUM(O24:O27)</f>
        <v>22559</v>
      </c>
      <c r="P28" s="91">
        <f t="shared" ref="P28:Y28" si="7">SUM(P24:P27)</f>
        <v>25798</v>
      </c>
      <c r="Q28" s="91">
        <f t="shared" si="7"/>
        <v>27636</v>
      </c>
      <c r="R28" s="91">
        <f t="shared" si="7"/>
        <v>32345</v>
      </c>
      <c r="S28" s="91">
        <f t="shared" si="7"/>
        <v>42243</v>
      </c>
      <c r="T28" s="91">
        <f t="shared" si="7"/>
        <v>29683</v>
      </c>
      <c r="U28" s="91">
        <f t="shared" si="7"/>
        <v>32280</v>
      </c>
      <c r="V28" s="91">
        <f t="shared" si="7"/>
        <v>33000</v>
      </c>
      <c r="W28" s="91">
        <f t="shared" si="7"/>
        <v>33000</v>
      </c>
      <c r="X28" s="91">
        <f t="shared" ref="X28" si="8">SUM(X24:X27)</f>
        <v>33000</v>
      </c>
      <c r="Y28" s="92">
        <f t="shared" si="7"/>
        <v>31000</v>
      </c>
    </row>
    <row r="29" spans="1:25" x14ac:dyDescent="0.25">
      <c r="A29" s="87"/>
      <c r="B29" s="76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8"/>
    </row>
    <row r="30" spans="1:25" x14ac:dyDescent="0.25">
      <c r="A30" s="89"/>
      <c r="B30" s="103" t="s">
        <v>43</v>
      </c>
      <c r="C30" s="85" t="e">
        <f>C16-#REF!</f>
        <v>#REF!</v>
      </c>
      <c r="D30" s="85" t="e">
        <f>D16-#REF!</f>
        <v>#REF!</v>
      </c>
      <c r="E30" s="85" t="e">
        <f>E16-#REF!</f>
        <v>#REF!</v>
      </c>
      <c r="F30" s="85" t="e">
        <f>F16-#REF!</f>
        <v>#REF!</v>
      </c>
      <c r="G30" s="85" t="e">
        <f>G16-#REF!</f>
        <v>#REF!</v>
      </c>
      <c r="H30" s="85" t="e">
        <f>H16-#REF!</f>
        <v>#REF!</v>
      </c>
      <c r="I30" s="85" t="e">
        <f>I16-#REF!</f>
        <v>#REF!</v>
      </c>
      <c r="J30" s="85" t="e">
        <f>J16-#REF!</f>
        <v>#REF!</v>
      </c>
      <c r="K30" s="85" t="e">
        <f>K16-#REF!</f>
        <v>#REF!</v>
      </c>
      <c r="L30" s="85" t="e">
        <f>L16-#REF!</f>
        <v>#REF!</v>
      </c>
      <c r="M30" s="85" t="e">
        <f>M16-#REF!</f>
        <v>#REF!</v>
      </c>
      <c r="N30" s="85" t="e">
        <f>N16-#REF!</f>
        <v>#REF!</v>
      </c>
      <c r="O30" s="85">
        <f>O16-O28</f>
        <v>497</v>
      </c>
      <c r="P30" s="85">
        <f t="shared" ref="P30:Y30" si="9">P16-P28</f>
        <v>1735</v>
      </c>
      <c r="Q30" s="85">
        <f t="shared" si="9"/>
        <v>-3715</v>
      </c>
      <c r="R30" s="85">
        <f t="shared" si="9"/>
        <v>985</v>
      </c>
      <c r="S30" s="85">
        <f t="shared" si="9"/>
        <v>-9168</v>
      </c>
      <c r="T30" s="85">
        <f t="shared" si="9"/>
        <v>5133</v>
      </c>
      <c r="U30" s="85">
        <f t="shared" si="9"/>
        <v>2776</v>
      </c>
      <c r="V30" s="85">
        <f t="shared" si="9"/>
        <v>-3000</v>
      </c>
      <c r="W30" s="85">
        <f t="shared" si="9"/>
        <v>-2500</v>
      </c>
      <c r="X30" s="85">
        <f t="shared" ref="X30" si="10">X16-X28</f>
        <v>-2500</v>
      </c>
      <c r="Y30" s="88">
        <f t="shared" si="9"/>
        <v>-500</v>
      </c>
    </row>
    <row r="31" spans="1:25" ht="12" customHeight="1" x14ac:dyDescent="0.25">
      <c r="A31" s="89"/>
      <c r="B31" s="103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8"/>
    </row>
    <row r="32" spans="1:25" ht="12" customHeight="1" x14ac:dyDescent="0.25">
      <c r="A32" s="104"/>
      <c r="B32" s="103" t="s">
        <v>44</v>
      </c>
      <c r="C32" s="105" t="e">
        <f t="shared" ref="C32:N32" si="11">ABS(C30)</f>
        <v>#REF!</v>
      </c>
      <c r="D32" s="105" t="e">
        <f t="shared" si="11"/>
        <v>#REF!</v>
      </c>
      <c r="E32" s="105" t="e">
        <f t="shared" si="11"/>
        <v>#REF!</v>
      </c>
      <c r="F32" s="105" t="e">
        <f t="shared" si="11"/>
        <v>#REF!</v>
      </c>
      <c r="G32" s="105" t="e">
        <f t="shared" si="11"/>
        <v>#REF!</v>
      </c>
      <c r="H32" s="105" t="e">
        <f t="shared" si="11"/>
        <v>#REF!</v>
      </c>
      <c r="I32" s="105" t="e">
        <f t="shared" si="11"/>
        <v>#REF!</v>
      </c>
      <c r="J32" s="105" t="e">
        <f t="shared" si="11"/>
        <v>#REF!</v>
      </c>
      <c r="K32" s="105" t="e">
        <f t="shared" si="11"/>
        <v>#REF!</v>
      </c>
      <c r="L32" s="105" t="e">
        <f t="shared" si="11"/>
        <v>#REF!</v>
      </c>
      <c r="M32" s="105" t="e">
        <f t="shared" si="11"/>
        <v>#REF!</v>
      </c>
      <c r="N32" s="105" t="e">
        <f t="shared" si="11"/>
        <v>#REF!</v>
      </c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6"/>
    </row>
    <row r="33" spans="1:255" ht="12" customHeight="1" x14ac:dyDescent="0.25">
      <c r="A33" s="87"/>
      <c r="B33" s="103" t="s">
        <v>46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>
        <v>11000</v>
      </c>
      <c r="S33" s="85"/>
      <c r="T33" s="85"/>
      <c r="U33" s="85"/>
      <c r="V33" s="85"/>
      <c r="W33" s="85"/>
      <c r="X33" s="85"/>
      <c r="Y33" s="88"/>
    </row>
    <row r="34" spans="1:255" ht="12" customHeight="1" x14ac:dyDescent="0.25">
      <c r="A34" s="87"/>
      <c r="B34" s="103" t="s">
        <v>47</v>
      </c>
      <c r="C34" s="84">
        <v>541</v>
      </c>
      <c r="D34" s="85">
        <v>541</v>
      </c>
      <c r="E34" s="85">
        <v>541</v>
      </c>
      <c r="F34" s="85">
        <v>541</v>
      </c>
      <c r="G34" s="85">
        <v>541</v>
      </c>
      <c r="H34" s="85">
        <v>541</v>
      </c>
      <c r="I34" s="85">
        <v>541</v>
      </c>
      <c r="J34" s="85">
        <v>130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1100</v>
      </c>
      <c r="T34" s="85">
        <v>1100</v>
      </c>
      <c r="U34" s="85">
        <v>1100</v>
      </c>
      <c r="V34" s="85">
        <v>1100</v>
      </c>
      <c r="W34" s="85">
        <v>1100</v>
      </c>
      <c r="X34" s="85">
        <v>1100</v>
      </c>
      <c r="Y34" s="88">
        <v>1100</v>
      </c>
    </row>
    <row r="35" spans="1:255" ht="12" customHeight="1" x14ac:dyDescent="0.25">
      <c r="A35" s="87"/>
      <c r="B35" s="10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8"/>
    </row>
    <row r="36" spans="1:255" ht="12" customHeight="1" x14ac:dyDescent="0.25">
      <c r="A36" s="89"/>
      <c r="B36" s="107" t="s">
        <v>38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>
        <v>-29</v>
      </c>
      <c r="P36" s="85"/>
      <c r="Q36" s="85">
        <v>167</v>
      </c>
      <c r="R36" s="85">
        <v>-162</v>
      </c>
      <c r="S36" s="85">
        <v>-50</v>
      </c>
      <c r="T36" s="85">
        <v>16</v>
      </c>
      <c r="U36" s="85"/>
      <c r="V36" s="85"/>
      <c r="W36" s="85"/>
      <c r="X36" s="85"/>
      <c r="Y36" s="88"/>
    </row>
    <row r="37" spans="1:255" s="45" customFormat="1" ht="14.1" customHeight="1" x14ac:dyDescent="0.25">
      <c r="A37" s="108"/>
      <c r="B37" s="109" t="s">
        <v>39</v>
      </c>
      <c r="C37" s="110" t="e">
        <f>C18-#REF!</f>
        <v>#REF!</v>
      </c>
      <c r="D37" s="110" t="e">
        <f>D18-#REF!</f>
        <v>#REF!</v>
      </c>
      <c r="E37" s="110">
        <v>2052</v>
      </c>
      <c r="F37" s="110" t="e">
        <f>F18-#REF!</f>
        <v>#REF!</v>
      </c>
      <c r="G37" s="110" t="e">
        <f>G18-#REF!</f>
        <v>#REF!</v>
      </c>
      <c r="H37" s="110" t="e">
        <f>H18-#REF!</f>
        <v>#REF!</v>
      </c>
      <c r="I37" s="110" t="e">
        <f>I18-#REF!</f>
        <v>#REF!</v>
      </c>
      <c r="J37" s="110" t="e">
        <f>J18-#REF!</f>
        <v>#REF!</v>
      </c>
      <c r="K37" s="110" t="e">
        <f>K18-#REF!</f>
        <v>#REF!</v>
      </c>
      <c r="L37" s="110">
        <v>11530</v>
      </c>
      <c r="M37" s="110" t="e">
        <f>M18-#REF!</f>
        <v>#REF!</v>
      </c>
      <c r="N37" s="110" t="e">
        <f>N18-#REF!</f>
        <v>#REF!</v>
      </c>
      <c r="O37" s="110">
        <f>O18-O28+O36</f>
        <v>20334</v>
      </c>
      <c r="P37" s="110">
        <f>P18-P28+P36</f>
        <v>22069</v>
      </c>
      <c r="Q37" s="110">
        <f>Q18-Q28+Q36</f>
        <v>18521</v>
      </c>
      <c r="R37" s="110">
        <f t="shared" ref="R37:Y37" si="12">R18-R28+R36+R33-R34-R35</f>
        <v>30344</v>
      </c>
      <c r="S37" s="110">
        <f t="shared" si="12"/>
        <v>20026</v>
      </c>
      <c r="T37" s="110">
        <f t="shared" si="12"/>
        <v>24075</v>
      </c>
      <c r="U37" s="110">
        <f t="shared" si="12"/>
        <v>25751</v>
      </c>
      <c r="V37" s="110">
        <f t="shared" si="12"/>
        <v>21651</v>
      </c>
      <c r="W37" s="110">
        <f t="shared" si="12"/>
        <v>18051</v>
      </c>
      <c r="X37" s="110">
        <f t="shared" ref="X37" si="13">X18-X28+X36+X33-X34-X35</f>
        <v>18051</v>
      </c>
      <c r="Y37" s="111">
        <f t="shared" si="12"/>
        <v>16451</v>
      </c>
      <c r="IP37"/>
      <c r="IQ37"/>
      <c r="IR37"/>
      <c r="IS37"/>
      <c r="IT37"/>
      <c r="IU37"/>
    </row>
    <row r="38" spans="1:255" ht="11.45" customHeight="1" x14ac:dyDescent="0.25">
      <c r="A38" s="104"/>
      <c r="B38" s="76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2"/>
    </row>
    <row r="39" spans="1:255" ht="15.75" thickBot="1" x14ac:dyDescent="0.3">
      <c r="A39" s="112"/>
      <c r="B39" s="113" t="s">
        <v>42</v>
      </c>
      <c r="C39" s="114">
        <v>3377</v>
      </c>
      <c r="D39" s="115">
        <v>2836</v>
      </c>
      <c r="E39" s="115">
        <f>D39-541</f>
        <v>2295</v>
      </c>
      <c r="F39" s="115">
        <f>E39-541</f>
        <v>1754</v>
      </c>
      <c r="G39" s="115">
        <f>F39-541</f>
        <v>1213</v>
      </c>
      <c r="H39" s="115">
        <f>G39-541</f>
        <v>672</v>
      </c>
      <c r="I39" s="115">
        <v>129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11000</v>
      </c>
      <c r="S39" s="115">
        <f t="shared" ref="S39:W39" si="14">R39-S34</f>
        <v>9900</v>
      </c>
      <c r="T39" s="115">
        <f t="shared" si="14"/>
        <v>8800</v>
      </c>
      <c r="U39" s="115">
        <f t="shared" si="14"/>
        <v>7700</v>
      </c>
      <c r="V39" s="115">
        <f t="shared" si="14"/>
        <v>6600</v>
      </c>
      <c r="W39" s="115">
        <f t="shared" si="14"/>
        <v>5500</v>
      </c>
      <c r="X39" s="115">
        <f>V39-X34</f>
        <v>5500</v>
      </c>
      <c r="Y39" s="116">
        <f>W39-Y34</f>
        <v>4400</v>
      </c>
    </row>
    <row r="40" spans="1:255" x14ac:dyDescent="0.25">
      <c r="A40" s="54" t="s">
        <v>40</v>
      </c>
      <c r="H40" s="4"/>
      <c r="I40"/>
    </row>
    <row r="41" spans="1:255" x14ac:dyDescent="0.25">
      <c r="A41" s="54"/>
      <c r="H41" s="4"/>
      <c r="I41"/>
    </row>
    <row r="42" spans="1:255" x14ac:dyDescent="0.25">
      <c r="A42" s="54"/>
      <c r="H42" s="4"/>
      <c r="I42"/>
    </row>
    <row r="43" spans="1:255" x14ac:dyDescent="0.25">
      <c r="A43" s="54"/>
      <c r="H43" s="4"/>
      <c r="I43"/>
      <c r="K43" s="4"/>
    </row>
    <row r="44" spans="1:255" x14ac:dyDescent="0.25">
      <c r="A44" s="54"/>
      <c r="I44"/>
    </row>
    <row r="45" spans="1:255" x14ac:dyDescent="0.25">
      <c r="A45" s="54"/>
      <c r="H45" s="4"/>
      <c r="I45"/>
    </row>
    <row r="46" spans="1:255" x14ac:dyDescent="0.25">
      <c r="A46" s="54"/>
      <c r="H46" s="4"/>
      <c r="I46"/>
    </row>
    <row r="47" spans="1:255" ht="14.1" customHeight="1" x14ac:dyDescent="0.25">
      <c r="A47" s="55"/>
      <c r="H47" s="4"/>
      <c r="I47"/>
    </row>
    <row r="48" spans="1:255" x14ac:dyDescent="0.25">
      <c r="B48" s="56"/>
      <c r="H48" s="4"/>
    </row>
    <row r="49" spans="1:9" x14ac:dyDescent="0.25">
      <c r="B49" s="56"/>
    </row>
    <row r="50" spans="1:9" x14ac:dyDescent="0.25">
      <c r="B50" s="56"/>
      <c r="D50" s="57"/>
      <c r="H50" s="4"/>
    </row>
    <row r="51" spans="1:9" x14ac:dyDescent="0.25">
      <c r="B51" s="56"/>
      <c r="D51" s="57"/>
      <c r="H51" s="4"/>
      <c r="I51" s="58"/>
    </row>
    <row r="52" spans="1:9" x14ac:dyDescent="0.25">
      <c r="B52" s="56"/>
      <c r="D52" s="57"/>
      <c r="H52" s="4"/>
      <c r="I52" s="58"/>
    </row>
    <row r="53" spans="1:9" x14ac:dyDescent="0.25">
      <c r="B53" s="56"/>
      <c r="D53" s="57"/>
      <c r="H53" s="4"/>
    </row>
    <row r="54" spans="1:9" x14ac:dyDescent="0.25">
      <c r="B54" s="56"/>
      <c r="D54" s="57"/>
      <c r="H54" s="4"/>
    </row>
    <row r="55" spans="1:9" x14ac:dyDescent="0.25">
      <c r="B55" s="56"/>
      <c r="D55" s="57"/>
    </row>
    <row r="56" spans="1:9" x14ac:dyDescent="0.25">
      <c r="A56" s="56"/>
      <c r="B56" s="56"/>
    </row>
    <row r="57" spans="1:9" x14ac:dyDescent="0.25">
      <c r="A57" s="56"/>
      <c r="B57" s="56"/>
    </row>
    <row r="58" spans="1:9" x14ac:dyDescent="0.25">
      <c r="A58" s="56"/>
      <c r="B58" s="56"/>
    </row>
    <row r="59" spans="1:9" x14ac:dyDescent="0.25">
      <c r="A59" s="56"/>
      <c r="B59" s="56"/>
    </row>
    <row r="60" spans="1:9" x14ac:dyDescent="0.25">
      <c r="A60" s="56"/>
      <c r="B60" s="56"/>
    </row>
    <row r="61" spans="1:9" x14ac:dyDescent="0.25">
      <c r="A61" s="56"/>
      <c r="B61" s="56"/>
    </row>
    <row r="62" spans="1:9" x14ac:dyDescent="0.25">
      <c r="A62" s="56"/>
      <c r="B62" s="56"/>
    </row>
    <row r="63" spans="1:9" x14ac:dyDescent="0.25">
      <c r="A63" s="56"/>
      <c r="B63" s="56"/>
    </row>
    <row r="64" spans="1:9" x14ac:dyDescent="0.25">
      <c r="A64" s="56"/>
      <c r="B64" s="56"/>
    </row>
    <row r="65" spans="1:256" x14ac:dyDescent="0.25">
      <c r="A65" s="56"/>
      <c r="B65" s="56"/>
    </row>
    <row r="66" spans="1:256" x14ac:dyDescent="0.25">
      <c r="A66" s="56"/>
      <c r="B66" s="56"/>
    </row>
    <row r="67" spans="1:256" x14ac:dyDescent="0.25">
      <c r="A67" s="56"/>
      <c r="B67" s="56"/>
    </row>
    <row r="68" spans="1:256" x14ac:dyDescent="0.25">
      <c r="A68" s="56"/>
      <c r="B68" s="56"/>
    </row>
    <row r="69" spans="1:256" x14ac:dyDescent="0.25">
      <c r="A69" s="56"/>
    </row>
    <row r="70" spans="1:256" x14ac:dyDescent="0.25">
      <c r="A70" s="56"/>
    </row>
    <row r="71" spans="1:256" x14ac:dyDescent="0.25">
      <c r="A71" s="56"/>
      <c r="B71" s="56"/>
    </row>
    <row r="72" spans="1:256" x14ac:dyDescent="0.25">
      <c r="A72" s="56"/>
      <c r="B72" s="56"/>
    </row>
    <row r="73" spans="1:256" x14ac:dyDescent="0.25">
      <c r="A73" s="56"/>
      <c r="B73" s="56"/>
    </row>
    <row r="74" spans="1:256" x14ac:dyDescent="0.25">
      <c r="A74" s="56"/>
      <c r="B74" s="56"/>
    </row>
    <row r="75" spans="1:256" x14ac:dyDescent="0.25">
      <c r="A75" s="56"/>
      <c r="B75" s="56"/>
      <c r="E75" s="59"/>
    </row>
    <row r="76" spans="1:256" x14ac:dyDescent="0.25">
      <c r="A76" s="56"/>
      <c r="E76" s="59"/>
    </row>
    <row r="77" spans="1:256" x14ac:dyDescent="0.25">
      <c r="A77" s="56"/>
      <c r="E77" s="59"/>
    </row>
    <row r="78" spans="1:256" x14ac:dyDescent="0.25">
      <c r="A78" s="56"/>
      <c r="E78" s="59"/>
    </row>
    <row r="79" spans="1:256" x14ac:dyDescent="0.25">
      <c r="A79" s="56"/>
      <c r="E79" s="59"/>
    </row>
    <row r="80" spans="1:256" s="4" customFormat="1" x14ac:dyDescent="0.25">
      <c r="A80" s="56"/>
      <c r="B80"/>
      <c r="C80"/>
      <c r="D80"/>
      <c r="E80" s="60"/>
      <c r="F80"/>
      <c r="G80"/>
      <c r="H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4" customFormat="1" x14ac:dyDescent="0.25">
      <c r="A81" s="56"/>
      <c r="B81"/>
      <c r="C81"/>
      <c r="D81"/>
      <c r="E81" s="61"/>
      <c r="F81"/>
      <c r="G81"/>
      <c r="H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4" customFormat="1" x14ac:dyDescent="0.25">
      <c r="A82" s="56"/>
      <c r="B82"/>
      <c r="C82"/>
      <c r="D82" s="61"/>
      <c r="E82"/>
      <c r="F82"/>
      <c r="G82"/>
      <c r="H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4" customFormat="1" x14ac:dyDescent="0.25">
      <c r="A83" s="56"/>
      <c r="B83"/>
      <c r="C83"/>
      <c r="D83"/>
      <c r="E83"/>
      <c r="F83"/>
      <c r="G83"/>
      <c r="H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4" customFormat="1" x14ac:dyDescent="0.25">
      <c r="A84" s="56"/>
      <c r="B84" s="56"/>
      <c r="C84"/>
      <c r="D84"/>
      <c r="E84"/>
      <c r="F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4" customFormat="1" x14ac:dyDescent="0.25">
      <c r="A85" s="56"/>
      <c r="B85"/>
      <c r="C85"/>
      <c r="D85"/>
      <c r="E85"/>
      <c r="F85"/>
      <c r="G85"/>
      <c r="H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4" customFormat="1" x14ac:dyDescent="0.25">
      <c r="A86" s="56"/>
      <c r="B86"/>
      <c r="C86"/>
      <c r="D86"/>
      <c r="E86"/>
      <c r="F86"/>
      <c r="G86"/>
      <c r="H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8" spans="1:256" s="4" customFormat="1" x14ac:dyDescent="0.25">
      <c r="A88"/>
      <c r="B88"/>
      <c r="D88" s="60"/>
      <c r="E88" s="60"/>
      <c r="F88"/>
      <c r="G88"/>
      <c r="H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4" customFormat="1" x14ac:dyDescent="0.25">
      <c r="A89" s="56"/>
      <c r="B89" s="56"/>
      <c r="C89" s="62"/>
      <c r="E89"/>
      <c r="F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4" customFormat="1" x14ac:dyDescent="0.25">
      <c r="A90" s="56"/>
      <c r="B90"/>
      <c r="C90" s="62"/>
      <c r="D90"/>
      <c r="E90" s="63"/>
      <c r="F90"/>
      <c r="G90"/>
      <c r="H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4" customFormat="1" x14ac:dyDescent="0.25">
      <c r="A91"/>
      <c r="B91"/>
      <c r="C91" s="56"/>
      <c r="D91"/>
      <c r="F91"/>
      <c r="G91"/>
      <c r="H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4" customFormat="1" x14ac:dyDescent="0.25">
      <c r="A92"/>
      <c r="B92" s="56"/>
      <c r="C92"/>
      <c r="D92"/>
      <c r="E92" s="64"/>
      <c r="F92"/>
      <c r="G92"/>
      <c r="H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4" customFormat="1" x14ac:dyDescent="0.25">
      <c r="A93"/>
      <c r="B93"/>
      <c r="C93"/>
      <c r="D93"/>
      <c r="E93" s="60"/>
      <c r="F93"/>
      <c r="G93"/>
      <c r="H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4" customFormat="1" x14ac:dyDescent="0.25">
      <c r="A94"/>
      <c r="B94"/>
      <c r="C94"/>
      <c r="D94"/>
      <c r="E94" s="60"/>
      <c r="F94"/>
      <c r="G94"/>
      <c r="H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4" customFormat="1" x14ac:dyDescent="0.25">
      <c r="A95"/>
      <c r="B95"/>
      <c r="C95"/>
      <c r="D95"/>
      <c r="E95" s="60"/>
      <c r="F95"/>
      <c r="G95"/>
      <c r="H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4" customFormat="1" x14ac:dyDescent="0.25">
      <c r="A96"/>
      <c r="B96"/>
      <c r="C96"/>
      <c r="D96"/>
      <c r="E96" s="60"/>
      <c r="F96"/>
      <c r="G96"/>
      <c r="H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4" customFormat="1" x14ac:dyDescent="0.25">
      <c r="A97"/>
      <c r="B97"/>
      <c r="D97" s="60"/>
      <c r="E97" s="60"/>
      <c r="F97"/>
      <c r="G97"/>
      <c r="H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4" customFormat="1" x14ac:dyDescent="0.25">
      <c r="A98"/>
      <c r="B98" s="56"/>
      <c r="C98"/>
      <c r="D98"/>
      <c r="E98" s="64"/>
      <c r="F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4" customFormat="1" x14ac:dyDescent="0.25">
      <c r="A99"/>
      <c r="B99"/>
      <c r="C99"/>
      <c r="D99"/>
      <c r="E99" s="65"/>
      <c r="F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4" customFormat="1" x14ac:dyDescent="0.25">
      <c r="A100"/>
      <c r="B100"/>
      <c r="C100"/>
      <c r="D100"/>
      <c r="E100" s="66"/>
      <c r="F100"/>
      <c r="G100"/>
      <c r="H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4" customFormat="1" x14ac:dyDescent="0.25">
      <c r="A101"/>
      <c r="B101"/>
      <c r="C101"/>
      <c r="D101"/>
      <c r="F101" s="60"/>
      <c r="G101"/>
      <c r="H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4" customFormat="1" x14ac:dyDescent="0.25">
      <c r="A102"/>
      <c r="B102"/>
      <c r="C102"/>
      <c r="D102"/>
      <c r="F102"/>
      <c r="G102"/>
      <c r="H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4" customFormat="1" x14ac:dyDescent="0.25">
      <c r="A103"/>
      <c r="B103"/>
      <c r="C103"/>
      <c r="D103"/>
      <c r="F103"/>
      <c r="G103"/>
      <c r="H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4" customFormat="1" x14ac:dyDescent="0.25">
      <c r="A104"/>
      <c r="B104"/>
      <c r="C104"/>
      <c r="D104"/>
      <c r="F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4" customFormat="1" x14ac:dyDescent="0.25">
      <c r="A105"/>
      <c r="B105"/>
      <c r="C105"/>
      <c r="D105"/>
      <c r="F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4" customFormat="1" x14ac:dyDescent="0.25">
      <c r="A106"/>
      <c r="B106"/>
      <c r="C106"/>
      <c r="D106"/>
      <c r="F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4" customFormat="1" x14ac:dyDescent="0.25">
      <c r="A107"/>
      <c r="B107"/>
      <c r="C107"/>
      <c r="D107"/>
      <c r="F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4" customFormat="1" x14ac:dyDescent="0.25">
      <c r="A108"/>
      <c r="B108"/>
      <c r="C108"/>
      <c r="D108"/>
      <c r="F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4" customFormat="1" x14ac:dyDescent="0.25">
      <c r="A109"/>
      <c r="B109"/>
      <c r="C109"/>
      <c r="D109"/>
      <c r="F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4" customFormat="1" x14ac:dyDescent="0.25">
      <c r="A110"/>
      <c r="B110"/>
      <c r="C110"/>
      <c r="D110"/>
      <c r="F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4" customFormat="1" x14ac:dyDescent="0.25">
      <c r="A111"/>
      <c r="B111"/>
      <c r="C111"/>
      <c r="D111" s="65"/>
      <c r="E111" s="60"/>
      <c r="F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x14ac:dyDescent="0.25">
      <c r="D112" s="4"/>
    </row>
    <row r="113" spans="2:6" x14ac:dyDescent="0.25">
      <c r="B113" s="56"/>
      <c r="E113" s="60"/>
      <c r="F113" s="60"/>
    </row>
    <row r="114" spans="2:6" ht="15" customHeight="1" x14ac:dyDescent="0.25">
      <c r="B114" s="56"/>
      <c r="E114" s="60"/>
      <c r="F114" s="60"/>
    </row>
    <row r="115" spans="2:6" x14ac:dyDescent="0.25">
      <c r="B115" s="56"/>
      <c r="E115" s="60"/>
      <c r="F115" s="60"/>
    </row>
    <row r="118" spans="2:6" x14ac:dyDescent="0.25">
      <c r="B118" s="6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8"/>
  <sheetViews>
    <sheetView workbookViewId="0">
      <selection activeCell="Z27" sqref="Z27"/>
    </sheetView>
  </sheetViews>
  <sheetFormatPr defaultRowHeight="15" x14ac:dyDescent="0.25"/>
  <cols>
    <col min="1" max="1" width="5" customWidth="1"/>
    <col min="2" max="2" width="28.5703125" customWidth="1"/>
    <col min="3" max="8" width="53.140625" hidden="1" customWidth="1"/>
    <col min="9" max="9" width="53.140625" style="4" hidden="1" customWidth="1"/>
    <col min="10" max="14" width="53.140625" hidden="1" customWidth="1"/>
    <col min="15" max="15" width="12.5703125" hidden="1" customWidth="1"/>
    <col min="16" max="16" width="12.42578125" hidden="1" customWidth="1"/>
    <col min="17" max="24" width="13" customWidth="1"/>
  </cols>
  <sheetData>
    <row r="1" spans="1:24" ht="21" x14ac:dyDescent="0.35">
      <c r="A1" s="1" t="s">
        <v>49</v>
      </c>
      <c r="B1" s="2"/>
      <c r="C1" s="2"/>
      <c r="D1" s="2"/>
      <c r="E1" s="2"/>
      <c r="F1" s="2"/>
      <c r="G1" s="2"/>
      <c r="H1" s="3"/>
      <c r="O1" s="5"/>
      <c r="T1" s="5" t="s">
        <v>0</v>
      </c>
      <c r="U1" s="6"/>
      <c r="V1" s="6"/>
      <c r="W1" s="6">
        <f ca="1">NOW()</f>
        <v>45621.31589247685</v>
      </c>
    </row>
    <row r="2" spans="1:24" ht="15.75" thickBot="1" x14ac:dyDescent="0.3">
      <c r="C2" s="7"/>
      <c r="H2" s="4"/>
      <c r="I2"/>
    </row>
    <row r="3" spans="1:24" ht="33.200000000000003" customHeight="1" x14ac:dyDescent="0.25">
      <c r="A3" s="8"/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1" t="s">
        <v>18</v>
      </c>
      <c r="T3" s="11" t="s">
        <v>41</v>
      </c>
      <c r="U3" s="11" t="s">
        <v>19</v>
      </c>
      <c r="V3" s="11" t="s">
        <v>20</v>
      </c>
      <c r="W3" s="11" t="s">
        <v>21</v>
      </c>
      <c r="X3" s="12" t="s">
        <v>48</v>
      </c>
    </row>
    <row r="4" spans="1:24" x14ac:dyDescent="0.25">
      <c r="A4" s="13" t="s">
        <v>22</v>
      </c>
      <c r="B4" s="14" t="s">
        <v>23</v>
      </c>
      <c r="C4" s="15" t="s">
        <v>24</v>
      </c>
      <c r="D4" s="15" t="s">
        <v>24</v>
      </c>
      <c r="E4" s="15" t="s">
        <v>24</v>
      </c>
      <c r="F4" s="15" t="s">
        <v>24</v>
      </c>
      <c r="G4" s="16" t="s">
        <v>24</v>
      </c>
      <c r="H4" s="16" t="s">
        <v>24</v>
      </c>
      <c r="I4" s="16" t="s">
        <v>24</v>
      </c>
      <c r="J4" s="16" t="s">
        <v>24</v>
      </c>
      <c r="K4" s="16" t="s">
        <v>24</v>
      </c>
      <c r="L4" s="16" t="s">
        <v>24</v>
      </c>
      <c r="M4" s="16" t="s">
        <v>24</v>
      </c>
      <c r="N4" s="16" t="s">
        <v>24</v>
      </c>
      <c r="O4" s="16" t="s">
        <v>24</v>
      </c>
      <c r="P4" s="16" t="s">
        <v>24</v>
      </c>
      <c r="Q4" s="16" t="s">
        <v>24</v>
      </c>
      <c r="R4" s="16" t="s">
        <v>24</v>
      </c>
      <c r="S4" s="16" t="s">
        <v>24</v>
      </c>
      <c r="T4" s="16" t="s">
        <v>24</v>
      </c>
      <c r="U4" s="16" t="s">
        <v>24</v>
      </c>
      <c r="V4" s="16" t="s">
        <v>24</v>
      </c>
      <c r="W4" s="16" t="s">
        <v>24</v>
      </c>
      <c r="X4" s="17" t="s">
        <v>24</v>
      </c>
    </row>
    <row r="5" spans="1:24" ht="9.9499999999999993" customHeight="1" x14ac:dyDescent="0.25">
      <c r="A5" s="13"/>
      <c r="B5" s="14"/>
      <c r="C5" s="14"/>
      <c r="D5" s="15"/>
      <c r="E5" s="15"/>
      <c r="F5" s="1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24" x14ac:dyDescent="0.25">
      <c r="A6" s="13"/>
      <c r="B6" s="14" t="s">
        <v>25</v>
      </c>
      <c r="C6" s="14">
        <v>4689</v>
      </c>
      <c r="D6" s="20" t="e">
        <f>C37</f>
        <v>#REF!</v>
      </c>
      <c r="E6" s="20" t="e">
        <f>D37</f>
        <v>#REF!</v>
      </c>
      <c r="F6" s="20">
        <f>E37</f>
        <v>2052</v>
      </c>
      <c r="G6" s="20">
        <v>4064</v>
      </c>
      <c r="H6" s="20" t="e">
        <f t="shared" ref="H6:N6" si="0">G37</f>
        <v>#REF!</v>
      </c>
      <c r="I6" s="20" t="e">
        <f t="shared" si="0"/>
        <v>#REF!</v>
      </c>
      <c r="J6" s="20" t="e">
        <f t="shared" si="0"/>
        <v>#REF!</v>
      </c>
      <c r="K6" s="20" t="e">
        <f t="shared" si="0"/>
        <v>#REF!</v>
      </c>
      <c r="L6" s="20" t="e">
        <f t="shared" si="0"/>
        <v>#REF!</v>
      </c>
      <c r="M6" s="20">
        <f t="shared" si="0"/>
        <v>11530</v>
      </c>
      <c r="N6" s="20" t="e">
        <f t="shared" si="0"/>
        <v>#REF!</v>
      </c>
      <c r="O6" s="20">
        <v>19866</v>
      </c>
      <c r="P6" s="20">
        <f t="shared" ref="P6:W6" si="1">O37</f>
        <v>20334</v>
      </c>
      <c r="Q6" s="20">
        <f t="shared" si="1"/>
        <v>22069</v>
      </c>
      <c r="R6" s="20">
        <f t="shared" si="1"/>
        <v>18521</v>
      </c>
      <c r="S6" s="20">
        <f t="shared" si="1"/>
        <v>30344</v>
      </c>
      <c r="T6" s="20">
        <f t="shared" si="1"/>
        <v>20026</v>
      </c>
      <c r="U6" s="20">
        <f t="shared" si="1"/>
        <v>24075</v>
      </c>
      <c r="V6" s="20">
        <f t="shared" si="1"/>
        <v>18269</v>
      </c>
      <c r="W6" s="20">
        <f t="shared" si="1"/>
        <v>16669</v>
      </c>
      <c r="X6" s="21">
        <f t="shared" ref="X6" si="2">W37</f>
        <v>15069</v>
      </c>
    </row>
    <row r="7" spans="1:24" ht="13.5" customHeight="1" x14ac:dyDescent="0.25">
      <c r="A7" s="13"/>
      <c r="B7" s="22"/>
      <c r="C7" s="22"/>
      <c r="D7" s="22"/>
      <c r="E7" s="22"/>
      <c r="F7" s="22"/>
      <c r="G7" s="22"/>
      <c r="H7" s="2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4"/>
    </row>
    <row r="8" spans="1:24" x14ac:dyDescent="0.25">
      <c r="A8" s="25">
        <v>1</v>
      </c>
      <c r="B8" s="14" t="s">
        <v>26</v>
      </c>
      <c r="C8" s="22">
        <v>7439</v>
      </c>
      <c r="D8" s="23">
        <v>8130</v>
      </c>
      <c r="E8" s="23">
        <v>9027</v>
      </c>
      <c r="F8" s="23">
        <v>10027</v>
      </c>
      <c r="G8" s="23">
        <v>8944</v>
      </c>
      <c r="H8" s="23">
        <v>8848</v>
      </c>
      <c r="I8" s="23">
        <v>8221</v>
      </c>
      <c r="J8" s="23">
        <v>11348</v>
      </c>
      <c r="K8" s="23">
        <v>11731</v>
      </c>
      <c r="L8" s="23">
        <v>13631</v>
      </c>
      <c r="M8" s="23">
        <v>12634</v>
      </c>
      <c r="N8" s="23">
        <v>13568</v>
      </c>
      <c r="O8" s="23">
        <v>15467</v>
      </c>
      <c r="P8" s="23">
        <v>16814</v>
      </c>
      <c r="Q8" s="23">
        <v>15774</v>
      </c>
      <c r="R8" s="23">
        <v>17326</v>
      </c>
      <c r="S8" s="23">
        <v>20774</v>
      </c>
      <c r="T8" s="23">
        <v>22797</v>
      </c>
      <c r="U8" s="23">
        <v>22653</v>
      </c>
      <c r="V8" s="23">
        <v>21500</v>
      </c>
      <c r="W8" s="23">
        <v>22000</v>
      </c>
      <c r="X8" s="26">
        <v>22000</v>
      </c>
    </row>
    <row r="9" spans="1:24" x14ac:dyDescent="0.25">
      <c r="A9" s="27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6"/>
    </row>
    <row r="10" spans="1:24" x14ac:dyDescent="0.25">
      <c r="A10" s="25">
        <v>2</v>
      </c>
      <c r="B10" s="14" t="s">
        <v>27</v>
      </c>
      <c r="C10" s="22">
        <v>3374</v>
      </c>
      <c r="D10" s="23">
        <v>5070</v>
      </c>
      <c r="E10" s="23">
        <v>3541</v>
      </c>
      <c r="F10" s="23">
        <v>3229</v>
      </c>
      <c r="G10" s="23">
        <v>4232</v>
      </c>
      <c r="H10" s="23">
        <v>4529</v>
      </c>
      <c r="I10" s="23">
        <v>5469</v>
      </c>
      <c r="J10" s="23">
        <v>6031</v>
      </c>
      <c r="K10" s="23">
        <v>6572</v>
      </c>
      <c r="L10" s="23">
        <v>6186</v>
      </c>
      <c r="M10" s="23">
        <v>5214</v>
      </c>
      <c r="N10" s="23">
        <v>6692</v>
      </c>
      <c r="O10" s="23">
        <v>5426</v>
      </c>
      <c r="P10" s="23">
        <v>7194</v>
      </c>
      <c r="Q10" s="23">
        <v>5323</v>
      </c>
      <c r="R10" s="23">
        <v>8406</v>
      </c>
      <c r="S10" s="23">
        <v>9928</v>
      </c>
      <c r="T10" s="23">
        <v>8750</v>
      </c>
      <c r="U10" s="23">
        <v>5742</v>
      </c>
      <c r="V10" s="23">
        <v>6500</v>
      </c>
      <c r="W10" s="23">
        <v>6500</v>
      </c>
      <c r="X10" s="26">
        <v>6500</v>
      </c>
    </row>
    <row r="11" spans="1:24" x14ac:dyDescent="0.25">
      <c r="A11" s="25"/>
      <c r="B11" s="14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6"/>
    </row>
    <row r="12" spans="1:24" x14ac:dyDescent="0.25">
      <c r="A12" s="25">
        <v>3</v>
      </c>
      <c r="B12" s="14" t="s">
        <v>28</v>
      </c>
      <c r="C12" s="22">
        <v>0</v>
      </c>
      <c r="D12" s="23">
        <v>40</v>
      </c>
      <c r="E12" s="23">
        <v>3319</v>
      </c>
      <c r="F12" s="23">
        <v>1301</v>
      </c>
      <c r="G12" s="23">
        <v>295</v>
      </c>
      <c r="H12" s="23">
        <v>0</v>
      </c>
      <c r="I12" s="23">
        <v>215</v>
      </c>
      <c r="J12" s="23">
        <v>15</v>
      </c>
      <c r="K12" s="23">
        <v>40</v>
      </c>
      <c r="L12" s="23">
        <v>0</v>
      </c>
      <c r="M12" s="23">
        <v>1080</v>
      </c>
      <c r="N12" s="23">
        <v>721</v>
      </c>
      <c r="O12" s="23">
        <v>332</v>
      </c>
      <c r="P12" s="23">
        <v>5</v>
      </c>
      <c r="Q12" s="23">
        <v>4</v>
      </c>
      <c r="R12" s="23">
        <v>0</v>
      </c>
      <c r="S12" s="23">
        <v>362</v>
      </c>
      <c r="T12" s="23">
        <v>180</v>
      </c>
      <c r="U12" s="23">
        <v>0</v>
      </c>
      <c r="V12" s="23">
        <v>0</v>
      </c>
      <c r="W12" s="23">
        <v>0</v>
      </c>
      <c r="X12" s="26">
        <v>0</v>
      </c>
    </row>
    <row r="13" spans="1:24" x14ac:dyDescent="0.25">
      <c r="A13" s="27"/>
      <c r="B13" s="22"/>
      <c r="C13" s="22">
        <v>1364</v>
      </c>
      <c r="D13" s="23"/>
      <c r="E13" s="23">
        <v>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6"/>
    </row>
    <row r="14" spans="1:24" x14ac:dyDescent="0.25">
      <c r="A14" s="25">
        <v>4</v>
      </c>
      <c r="B14" s="14" t="s">
        <v>29</v>
      </c>
      <c r="C14" s="23">
        <v>1521</v>
      </c>
      <c r="D14" s="23">
        <v>1162</v>
      </c>
      <c r="E14" s="23">
        <v>1359</v>
      </c>
      <c r="F14" s="23">
        <v>2111</v>
      </c>
      <c r="G14" s="23">
        <v>3458</v>
      </c>
      <c r="H14" s="23">
        <v>4872</v>
      </c>
      <c r="I14" s="23">
        <v>2598</v>
      </c>
      <c r="J14" s="23">
        <v>4714</v>
      </c>
      <c r="K14" s="23">
        <v>3544</v>
      </c>
      <c r="L14" s="23">
        <v>1998</v>
      </c>
      <c r="M14" s="23">
        <v>1485</v>
      </c>
      <c r="N14" s="23">
        <v>1762</v>
      </c>
      <c r="O14" s="23">
        <v>1831</v>
      </c>
      <c r="P14" s="23">
        <v>3520</v>
      </c>
      <c r="Q14" s="23">
        <v>2820</v>
      </c>
      <c r="R14" s="23">
        <v>7598</v>
      </c>
      <c r="S14" s="23">
        <v>2011</v>
      </c>
      <c r="T14" s="23">
        <v>3089</v>
      </c>
      <c r="U14" s="23">
        <v>466</v>
      </c>
      <c r="V14" s="23">
        <v>1000</v>
      </c>
      <c r="W14" s="23">
        <v>1000</v>
      </c>
      <c r="X14" s="26">
        <v>1000</v>
      </c>
    </row>
    <row r="15" spans="1:24" x14ac:dyDescent="0.25">
      <c r="A15" s="25"/>
      <c r="B15" s="14"/>
      <c r="C15" s="23">
        <v>15508</v>
      </c>
      <c r="D15" s="23">
        <v>998</v>
      </c>
      <c r="E15" s="23">
        <v>1175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6"/>
    </row>
    <row r="16" spans="1:24" x14ac:dyDescent="0.25">
      <c r="A16" s="27"/>
      <c r="B16" s="28" t="s">
        <v>30</v>
      </c>
      <c r="C16" s="29">
        <f t="shared" ref="C16:X16" si="3">SUM(C8:C15)</f>
        <v>29206</v>
      </c>
      <c r="D16" s="29">
        <f t="shared" si="3"/>
        <v>15400</v>
      </c>
      <c r="E16" s="29">
        <f t="shared" si="3"/>
        <v>18421</v>
      </c>
      <c r="F16" s="29">
        <f t="shared" si="3"/>
        <v>16668</v>
      </c>
      <c r="G16" s="29">
        <f t="shared" si="3"/>
        <v>16929</v>
      </c>
      <c r="H16" s="29">
        <f t="shared" si="3"/>
        <v>18249</v>
      </c>
      <c r="I16" s="29">
        <f t="shared" si="3"/>
        <v>16503</v>
      </c>
      <c r="J16" s="29">
        <f t="shared" si="3"/>
        <v>22108</v>
      </c>
      <c r="K16" s="29">
        <f t="shared" si="3"/>
        <v>21887</v>
      </c>
      <c r="L16" s="29">
        <f t="shared" si="3"/>
        <v>21815</v>
      </c>
      <c r="M16" s="29">
        <f t="shared" si="3"/>
        <v>20413</v>
      </c>
      <c r="N16" s="29">
        <f t="shared" si="3"/>
        <v>22743</v>
      </c>
      <c r="O16" s="29">
        <f t="shared" si="3"/>
        <v>23056</v>
      </c>
      <c r="P16" s="29">
        <f t="shared" si="3"/>
        <v>27533</v>
      </c>
      <c r="Q16" s="29">
        <f t="shared" si="3"/>
        <v>23921</v>
      </c>
      <c r="R16" s="29">
        <f t="shared" si="3"/>
        <v>33330</v>
      </c>
      <c r="S16" s="29">
        <f t="shared" si="3"/>
        <v>33075</v>
      </c>
      <c r="T16" s="29">
        <f t="shared" si="3"/>
        <v>34816</v>
      </c>
      <c r="U16" s="29">
        <f t="shared" si="3"/>
        <v>28861</v>
      </c>
      <c r="V16" s="29">
        <f t="shared" si="3"/>
        <v>29000</v>
      </c>
      <c r="W16" s="29">
        <f t="shared" si="3"/>
        <v>29500</v>
      </c>
      <c r="X16" s="30">
        <f t="shared" si="3"/>
        <v>29500</v>
      </c>
    </row>
    <row r="17" spans="1:24" x14ac:dyDescent="0.25">
      <c r="A17" s="27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</row>
    <row r="18" spans="1:24" x14ac:dyDescent="0.25">
      <c r="A18" s="27"/>
      <c r="B18" s="28" t="s">
        <v>31</v>
      </c>
      <c r="C18" s="23">
        <f t="shared" ref="C18:W18" si="4">C6+C16</f>
        <v>33895</v>
      </c>
      <c r="D18" s="23" t="e">
        <f t="shared" si="4"/>
        <v>#REF!</v>
      </c>
      <c r="E18" s="23" t="e">
        <f t="shared" si="4"/>
        <v>#REF!</v>
      </c>
      <c r="F18" s="23">
        <f t="shared" si="4"/>
        <v>18720</v>
      </c>
      <c r="G18" s="23">
        <f t="shared" si="4"/>
        <v>20993</v>
      </c>
      <c r="H18" s="23" t="e">
        <f t="shared" si="4"/>
        <v>#REF!</v>
      </c>
      <c r="I18" s="23" t="e">
        <f t="shared" si="4"/>
        <v>#REF!</v>
      </c>
      <c r="J18" s="23" t="e">
        <f t="shared" si="4"/>
        <v>#REF!</v>
      </c>
      <c r="K18" s="23" t="e">
        <f t="shared" si="4"/>
        <v>#REF!</v>
      </c>
      <c r="L18" s="23" t="e">
        <f t="shared" si="4"/>
        <v>#REF!</v>
      </c>
      <c r="M18" s="23">
        <f t="shared" si="4"/>
        <v>31943</v>
      </c>
      <c r="N18" s="23" t="e">
        <f t="shared" si="4"/>
        <v>#REF!</v>
      </c>
      <c r="O18" s="23">
        <f t="shared" si="4"/>
        <v>42922</v>
      </c>
      <c r="P18" s="23">
        <f t="shared" si="4"/>
        <v>47867</v>
      </c>
      <c r="Q18" s="23">
        <f t="shared" si="4"/>
        <v>45990</v>
      </c>
      <c r="R18" s="23">
        <f t="shared" si="4"/>
        <v>51851</v>
      </c>
      <c r="S18" s="23">
        <f t="shared" si="4"/>
        <v>63419</v>
      </c>
      <c r="T18" s="23">
        <f t="shared" si="4"/>
        <v>54842</v>
      </c>
      <c r="U18" s="23">
        <f t="shared" si="4"/>
        <v>52936</v>
      </c>
      <c r="V18" s="23">
        <f t="shared" si="4"/>
        <v>47269</v>
      </c>
      <c r="W18" s="23">
        <f t="shared" si="4"/>
        <v>46169</v>
      </c>
      <c r="X18" s="26">
        <f t="shared" ref="X18" si="5">X6+X16</f>
        <v>44569</v>
      </c>
    </row>
    <row r="19" spans="1:24" x14ac:dyDescent="0.25">
      <c r="A19" s="27"/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6"/>
    </row>
    <row r="20" spans="1:24" ht="32.25" customHeight="1" x14ac:dyDescent="0.25">
      <c r="A20" s="27"/>
      <c r="B20" s="31" t="s">
        <v>32</v>
      </c>
      <c r="C20" s="32" t="s">
        <v>2</v>
      </c>
      <c r="D20" s="32" t="s">
        <v>33</v>
      </c>
      <c r="E20" s="32" t="s">
        <v>34</v>
      </c>
      <c r="F20" s="32" t="s">
        <v>35</v>
      </c>
      <c r="G20" s="32" t="s">
        <v>6</v>
      </c>
      <c r="H20" s="32" t="s">
        <v>7</v>
      </c>
      <c r="I20" s="32" t="s">
        <v>8</v>
      </c>
      <c r="J20" s="32" t="s">
        <v>9</v>
      </c>
      <c r="K20" s="32" t="s">
        <v>10</v>
      </c>
      <c r="L20" s="32" t="s">
        <v>11</v>
      </c>
      <c r="M20" s="32" t="s">
        <v>12</v>
      </c>
      <c r="N20" s="32" t="s">
        <v>13</v>
      </c>
      <c r="O20" s="32" t="s">
        <v>14</v>
      </c>
      <c r="P20" s="32" t="s">
        <v>15</v>
      </c>
      <c r="Q20" s="32" t="s">
        <v>16</v>
      </c>
      <c r="R20" s="33" t="s">
        <v>17</v>
      </c>
      <c r="S20" s="33" t="s">
        <v>18</v>
      </c>
      <c r="T20" s="33" t="s">
        <v>45</v>
      </c>
      <c r="U20" s="33" t="s">
        <v>19</v>
      </c>
      <c r="V20" s="33" t="s">
        <v>20</v>
      </c>
      <c r="W20" s="33" t="s">
        <v>21</v>
      </c>
      <c r="X20" s="34" t="s">
        <v>48</v>
      </c>
    </row>
    <row r="21" spans="1:24" x14ac:dyDescent="0.25">
      <c r="A21" s="27"/>
      <c r="B21" s="22"/>
      <c r="C21" s="15" t="s">
        <v>24</v>
      </c>
      <c r="D21" s="15" t="s">
        <v>24</v>
      </c>
      <c r="E21" s="15" t="s">
        <v>24</v>
      </c>
      <c r="F21" s="15" t="s">
        <v>24</v>
      </c>
      <c r="G21" s="16" t="s">
        <v>24</v>
      </c>
      <c r="H21" s="16" t="s">
        <v>24</v>
      </c>
      <c r="I21" s="16" t="s">
        <v>24</v>
      </c>
      <c r="J21" s="16" t="s">
        <v>24</v>
      </c>
      <c r="K21" s="16" t="s">
        <v>24</v>
      </c>
      <c r="L21" s="16" t="s">
        <v>24</v>
      </c>
      <c r="M21" s="16" t="s">
        <v>24</v>
      </c>
      <c r="N21" s="16" t="s">
        <v>24</v>
      </c>
      <c r="O21" s="16" t="s">
        <v>24</v>
      </c>
      <c r="P21" s="16" t="s">
        <v>24</v>
      </c>
      <c r="Q21" s="16" t="s">
        <v>24</v>
      </c>
      <c r="R21" s="16" t="s">
        <v>24</v>
      </c>
      <c r="S21" s="16" t="s">
        <v>24</v>
      </c>
      <c r="T21" s="16" t="s">
        <v>24</v>
      </c>
      <c r="U21" s="16" t="s">
        <v>24</v>
      </c>
      <c r="V21" s="16" t="s">
        <v>24</v>
      </c>
      <c r="W21" s="16" t="s">
        <v>24</v>
      </c>
      <c r="X21" s="17" t="s">
        <v>24</v>
      </c>
    </row>
    <row r="22" spans="1:24" x14ac:dyDescent="0.25">
      <c r="A22" s="25" t="s">
        <v>22</v>
      </c>
      <c r="B22" s="14" t="s">
        <v>23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35"/>
    </row>
    <row r="23" spans="1:24" ht="12.6" customHeight="1" x14ac:dyDescent="0.25">
      <c r="A23" s="27"/>
      <c r="B23" s="22"/>
      <c r="C23" s="22"/>
      <c r="D23" s="22"/>
      <c r="E23" s="22"/>
      <c r="F23" s="22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</row>
    <row r="24" spans="1:24" x14ac:dyDescent="0.25">
      <c r="A24" s="25">
        <v>5</v>
      </c>
      <c r="B24" s="14" t="s">
        <v>36</v>
      </c>
      <c r="C24" s="22">
        <v>9609</v>
      </c>
      <c r="D24" s="23">
        <v>10185</v>
      </c>
      <c r="E24" s="23">
        <v>11465</v>
      </c>
      <c r="F24" s="23">
        <v>12608</v>
      </c>
      <c r="G24" s="23">
        <v>12417</v>
      </c>
      <c r="H24" s="23">
        <v>12191</v>
      </c>
      <c r="I24" s="23">
        <v>12762</v>
      </c>
      <c r="J24" s="23">
        <v>15476</v>
      </c>
      <c r="K24" s="23">
        <v>12961</v>
      </c>
      <c r="L24" s="23">
        <v>13459</v>
      </c>
      <c r="M24" s="23">
        <v>13454</v>
      </c>
      <c r="N24" s="23">
        <v>15213</v>
      </c>
      <c r="O24" s="23">
        <v>18386</v>
      </c>
      <c r="P24" s="23">
        <v>18408</v>
      </c>
      <c r="Q24" s="23">
        <v>19728</v>
      </c>
      <c r="R24" s="23">
        <v>25603</v>
      </c>
      <c r="S24" s="23">
        <v>25139</v>
      </c>
      <c r="T24" s="23">
        <v>25928</v>
      </c>
      <c r="U24" s="23">
        <v>25437</v>
      </c>
      <c r="V24" s="23">
        <v>26500</v>
      </c>
      <c r="W24" s="69">
        <v>27000</v>
      </c>
      <c r="X24" s="38">
        <v>27000</v>
      </c>
    </row>
    <row r="25" spans="1:24" x14ac:dyDescent="0.25">
      <c r="A25" s="27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6"/>
    </row>
    <row r="26" spans="1:24" x14ac:dyDescent="0.25">
      <c r="A26" s="25">
        <v>6</v>
      </c>
      <c r="B26" s="14" t="s">
        <v>37</v>
      </c>
      <c r="C26" s="22">
        <v>0</v>
      </c>
      <c r="D26" s="23">
        <v>548</v>
      </c>
      <c r="E26" s="23">
        <v>7041</v>
      </c>
      <c r="F26" s="23">
        <v>1507</v>
      </c>
      <c r="G26" s="23">
        <v>5330</v>
      </c>
      <c r="H26" s="23">
        <v>6365</v>
      </c>
      <c r="I26" s="23">
        <v>1746</v>
      </c>
      <c r="J26" s="23">
        <v>5468</v>
      </c>
      <c r="K26" s="23">
        <v>7149</v>
      </c>
      <c r="L26" s="23">
        <v>2926</v>
      </c>
      <c r="M26" s="39">
        <v>2580</v>
      </c>
      <c r="N26" s="39">
        <v>3573</v>
      </c>
      <c r="O26" s="39">
        <v>4173</v>
      </c>
      <c r="P26" s="39">
        <v>7390</v>
      </c>
      <c r="Q26" s="39">
        <v>7908</v>
      </c>
      <c r="R26" s="39">
        <v>6742</v>
      </c>
      <c r="S26" s="39">
        <v>17104</v>
      </c>
      <c r="T26" s="39">
        <v>3755</v>
      </c>
      <c r="U26" s="39">
        <v>8130</v>
      </c>
      <c r="V26" s="39">
        <v>3000</v>
      </c>
      <c r="W26" s="39">
        <v>3000</v>
      </c>
      <c r="X26" s="40">
        <v>3000</v>
      </c>
    </row>
    <row r="27" spans="1:24" x14ac:dyDescent="0.25">
      <c r="A27" s="25"/>
      <c r="B27" s="14"/>
      <c r="C27" s="22">
        <v>19660</v>
      </c>
      <c r="D27" s="23">
        <v>2925</v>
      </c>
      <c r="E27" s="23">
        <v>1828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6"/>
    </row>
    <row r="28" spans="1:24" x14ac:dyDescent="0.25">
      <c r="A28" s="27"/>
      <c r="B28" s="14" t="s">
        <v>32</v>
      </c>
      <c r="C28" s="29">
        <f t="shared" ref="C28:M28" si="6">SUM(C18:C27)</f>
        <v>63164</v>
      </c>
      <c r="D28" s="29" t="e">
        <f t="shared" si="6"/>
        <v>#REF!</v>
      </c>
      <c r="E28" s="29" t="e">
        <f t="shared" si="6"/>
        <v>#REF!</v>
      </c>
      <c r="F28" s="29">
        <f t="shared" si="6"/>
        <v>32835</v>
      </c>
      <c r="G28" s="29">
        <f t="shared" si="6"/>
        <v>38740</v>
      </c>
      <c r="H28" s="29" t="e">
        <f t="shared" si="6"/>
        <v>#REF!</v>
      </c>
      <c r="I28" s="29" t="e">
        <f t="shared" si="6"/>
        <v>#REF!</v>
      </c>
      <c r="J28" s="29" t="e">
        <f t="shared" si="6"/>
        <v>#REF!</v>
      </c>
      <c r="K28" s="29" t="e">
        <f t="shared" si="6"/>
        <v>#REF!</v>
      </c>
      <c r="L28" s="29" t="e">
        <f t="shared" si="6"/>
        <v>#REF!</v>
      </c>
      <c r="M28" s="29">
        <f t="shared" si="6"/>
        <v>47977</v>
      </c>
      <c r="N28" s="29" t="e">
        <f>SUM(N18:N27)</f>
        <v>#REF!</v>
      </c>
      <c r="O28" s="29">
        <f>SUM(O24:O27)</f>
        <v>22559</v>
      </c>
      <c r="P28" s="29">
        <f t="shared" ref="P28:S28" si="7">SUM(P24:P27)</f>
        <v>25798</v>
      </c>
      <c r="Q28" s="29">
        <f t="shared" si="7"/>
        <v>27636</v>
      </c>
      <c r="R28" s="29">
        <f t="shared" si="7"/>
        <v>32345</v>
      </c>
      <c r="S28" s="29">
        <f t="shared" si="7"/>
        <v>42243</v>
      </c>
      <c r="T28" s="29">
        <f t="shared" ref="T28" si="8">SUM(T24:T27)</f>
        <v>29683</v>
      </c>
      <c r="U28" s="29">
        <f t="shared" ref="U28" si="9">SUM(U24:U27)</f>
        <v>33567</v>
      </c>
      <c r="V28" s="29">
        <f t="shared" ref="V28:W28" si="10">SUM(V24:V27)</f>
        <v>29500</v>
      </c>
      <c r="W28" s="29">
        <f t="shared" si="10"/>
        <v>30000</v>
      </c>
      <c r="X28" s="30">
        <f t="shared" ref="X28" si="11">SUM(X24:X27)</f>
        <v>30000</v>
      </c>
    </row>
    <row r="29" spans="1:24" x14ac:dyDescent="0.25">
      <c r="A29" s="25"/>
      <c r="B29" s="14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6"/>
    </row>
    <row r="30" spans="1:24" x14ac:dyDescent="0.25">
      <c r="A30" s="27"/>
      <c r="B30" s="67" t="s">
        <v>43</v>
      </c>
      <c r="C30" s="23" t="e">
        <f>C16-#REF!</f>
        <v>#REF!</v>
      </c>
      <c r="D30" s="23" t="e">
        <f>D16-#REF!</f>
        <v>#REF!</v>
      </c>
      <c r="E30" s="23" t="e">
        <f>E16-#REF!</f>
        <v>#REF!</v>
      </c>
      <c r="F30" s="23" t="e">
        <f>F16-#REF!</f>
        <v>#REF!</v>
      </c>
      <c r="G30" s="23" t="e">
        <f>G16-#REF!</f>
        <v>#REF!</v>
      </c>
      <c r="H30" s="23" t="e">
        <f>H16-#REF!</f>
        <v>#REF!</v>
      </c>
      <c r="I30" s="23" t="e">
        <f>I16-#REF!</f>
        <v>#REF!</v>
      </c>
      <c r="J30" s="23" t="e">
        <f>J16-#REF!</f>
        <v>#REF!</v>
      </c>
      <c r="K30" s="23" t="e">
        <f>K16-#REF!</f>
        <v>#REF!</v>
      </c>
      <c r="L30" s="23" t="e">
        <f>L16-#REF!</f>
        <v>#REF!</v>
      </c>
      <c r="M30" s="23" t="e">
        <f>M16-#REF!</f>
        <v>#REF!</v>
      </c>
      <c r="N30" s="23" t="e">
        <f>N16-#REF!</f>
        <v>#REF!</v>
      </c>
      <c r="O30" s="23">
        <f>O16-O28</f>
        <v>497</v>
      </c>
      <c r="P30" s="23">
        <f t="shared" ref="P30:W30" si="12">P16-P28</f>
        <v>1735</v>
      </c>
      <c r="Q30" s="23">
        <f t="shared" si="12"/>
        <v>-3715</v>
      </c>
      <c r="R30" s="23">
        <f t="shared" si="12"/>
        <v>985</v>
      </c>
      <c r="S30" s="23">
        <f t="shared" si="12"/>
        <v>-9168</v>
      </c>
      <c r="T30" s="23">
        <f t="shared" si="12"/>
        <v>5133</v>
      </c>
      <c r="U30" s="23">
        <f t="shared" si="12"/>
        <v>-4706</v>
      </c>
      <c r="V30" s="23">
        <f t="shared" si="12"/>
        <v>-500</v>
      </c>
      <c r="W30" s="23">
        <f t="shared" si="12"/>
        <v>-500</v>
      </c>
      <c r="X30" s="26">
        <f t="shared" ref="X30" si="13">X16-X28</f>
        <v>-500</v>
      </c>
    </row>
    <row r="31" spans="1:24" ht="12" customHeight="1" x14ac:dyDescent="0.25">
      <c r="A31" s="27"/>
      <c r="B31" s="6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6"/>
    </row>
    <row r="32" spans="1:24" ht="12" customHeight="1" x14ac:dyDescent="0.25">
      <c r="A32" s="46"/>
      <c r="B32" s="67" t="s">
        <v>44</v>
      </c>
      <c r="C32" s="47" t="e">
        <f t="shared" ref="C32:N32" si="14">ABS(C30)</f>
        <v>#REF!</v>
      </c>
      <c r="D32" s="47" t="e">
        <f t="shared" si="14"/>
        <v>#REF!</v>
      </c>
      <c r="E32" s="47" t="e">
        <f t="shared" si="14"/>
        <v>#REF!</v>
      </c>
      <c r="F32" s="47" t="e">
        <f t="shared" si="14"/>
        <v>#REF!</v>
      </c>
      <c r="G32" s="47" t="e">
        <f t="shared" si="14"/>
        <v>#REF!</v>
      </c>
      <c r="H32" s="47" t="e">
        <f t="shared" si="14"/>
        <v>#REF!</v>
      </c>
      <c r="I32" s="47" t="e">
        <f t="shared" si="14"/>
        <v>#REF!</v>
      </c>
      <c r="J32" s="47" t="e">
        <f t="shared" si="14"/>
        <v>#REF!</v>
      </c>
      <c r="K32" s="47" t="e">
        <f t="shared" si="14"/>
        <v>#REF!</v>
      </c>
      <c r="L32" s="47" t="e">
        <f t="shared" si="14"/>
        <v>#REF!</v>
      </c>
      <c r="M32" s="47" t="e">
        <f t="shared" si="14"/>
        <v>#REF!</v>
      </c>
      <c r="N32" s="47" t="e">
        <f t="shared" si="14"/>
        <v>#REF!</v>
      </c>
      <c r="O32" s="47"/>
      <c r="P32" s="47"/>
      <c r="Q32" s="47"/>
      <c r="R32" s="47"/>
      <c r="S32" s="47"/>
      <c r="T32" s="47"/>
      <c r="U32" s="47"/>
      <c r="V32" s="47"/>
      <c r="W32" s="47"/>
      <c r="X32" s="48"/>
    </row>
    <row r="33" spans="1:254" ht="12" customHeight="1" x14ac:dyDescent="0.25">
      <c r="A33" s="25"/>
      <c r="B33" s="67" t="s">
        <v>46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>
        <v>11000</v>
      </c>
      <c r="S33" s="23"/>
      <c r="T33" s="23"/>
      <c r="U33" s="23"/>
      <c r="V33" s="23"/>
      <c r="W33" s="23"/>
      <c r="X33" s="26"/>
    </row>
    <row r="34" spans="1:254" ht="12" customHeight="1" x14ac:dyDescent="0.25">
      <c r="A34" s="25"/>
      <c r="B34" s="67" t="s">
        <v>47</v>
      </c>
      <c r="C34" s="22">
        <v>541</v>
      </c>
      <c r="D34" s="23">
        <v>541</v>
      </c>
      <c r="E34" s="23">
        <v>541</v>
      </c>
      <c r="F34" s="23">
        <v>541</v>
      </c>
      <c r="G34" s="23">
        <v>541</v>
      </c>
      <c r="H34" s="23">
        <v>541</v>
      </c>
      <c r="I34" s="23">
        <v>541</v>
      </c>
      <c r="J34" s="23">
        <v>130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1100</v>
      </c>
      <c r="T34" s="23">
        <v>1100</v>
      </c>
      <c r="U34" s="23">
        <v>1100</v>
      </c>
      <c r="V34" s="23">
        <v>1100</v>
      </c>
      <c r="W34" s="23">
        <v>1100</v>
      </c>
      <c r="X34" s="26">
        <v>1100</v>
      </c>
    </row>
    <row r="35" spans="1:254" ht="12" customHeight="1" x14ac:dyDescent="0.25">
      <c r="A35" s="25"/>
      <c r="B35" s="67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6"/>
    </row>
    <row r="36" spans="1:254" ht="12" customHeight="1" x14ac:dyDescent="0.25">
      <c r="A36" s="27"/>
      <c r="B36" s="41" t="s">
        <v>38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>
        <v>-29</v>
      </c>
      <c r="P36" s="23"/>
      <c r="Q36" s="23">
        <v>167</v>
      </c>
      <c r="R36" s="23">
        <v>-162</v>
      </c>
      <c r="S36" s="23">
        <v>-50</v>
      </c>
      <c r="T36" s="23">
        <v>16</v>
      </c>
      <c r="U36" s="23"/>
      <c r="V36" s="23"/>
      <c r="W36" s="23"/>
      <c r="X36" s="26"/>
    </row>
    <row r="37" spans="1:254" s="45" customFormat="1" ht="14.1" customHeight="1" x14ac:dyDescent="0.25">
      <c r="A37" s="42"/>
      <c r="B37" s="68" t="s">
        <v>39</v>
      </c>
      <c r="C37" s="43" t="e">
        <f>C18-#REF!</f>
        <v>#REF!</v>
      </c>
      <c r="D37" s="43" t="e">
        <f>D18-#REF!</f>
        <v>#REF!</v>
      </c>
      <c r="E37" s="43">
        <v>2052</v>
      </c>
      <c r="F37" s="43" t="e">
        <f>F18-#REF!</f>
        <v>#REF!</v>
      </c>
      <c r="G37" s="43" t="e">
        <f>G18-#REF!</f>
        <v>#REF!</v>
      </c>
      <c r="H37" s="43" t="e">
        <f>H18-#REF!</f>
        <v>#REF!</v>
      </c>
      <c r="I37" s="43" t="e">
        <f>I18-#REF!</f>
        <v>#REF!</v>
      </c>
      <c r="J37" s="43" t="e">
        <f>J18-#REF!</f>
        <v>#REF!</v>
      </c>
      <c r="K37" s="43" t="e">
        <f>K18-#REF!</f>
        <v>#REF!</v>
      </c>
      <c r="L37" s="43">
        <v>11530</v>
      </c>
      <c r="M37" s="43" t="e">
        <f>M18-#REF!</f>
        <v>#REF!</v>
      </c>
      <c r="N37" s="43" t="e">
        <f>N18-#REF!</f>
        <v>#REF!</v>
      </c>
      <c r="O37" s="43">
        <f>O18-O28+O36</f>
        <v>20334</v>
      </c>
      <c r="P37" s="43">
        <f>P18-P28+P36</f>
        <v>22069</v>
      </c>
      <c r="Q37" s="43">
        <f>Q18-Q28+Q36</f>
        <v>18521</v>
      </c>
      <c r="R37" s="43">
        <f t="shared" ref="R37:X37" si="15">R18-R28+R36+R33-R34-R35</f>
        <v>30344</v>
      </c>
      <c r="S37" s="43">
        <f t="shared" si="15"/>
        <v>20026</v>
      </c>
      <c r="T37" s="43">
        <f t="shared" si="15"/>
        <v>24075</v>
      </c>
      <c r="U37" s="43">
        <f t="shared" si="15"/>
        <v>18269</v>
      </c>
      <c r="V37" s="43">
        <f t="shared" si="15"/>
        <v>16669</v>
      </c>
      <c r="W37" s="43">
        <f t="shared" si="15"/>
        <v>15069</v>
      </c>
      <c r="X37" s="44">
        <f t="shared" si="15"/>
        <v>13469</v>
      </c>
      <c r="IO37"/>
      <c r="IP37"/>
      <c r="IQ37"/>
      <c r="IR37"/>
      <c r="IS37"/>
      <c r="IT37"/>
    </row>
    <row r="38" spans="1:254" ht="11.45" customHeight="1" x14ac:dyDescent="0.25">
      <c r="A38" s="46"/>
      <c r="B38" s="1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0"/>
    </row>
    <row r="39" spans="1:254" ht="15.75" thickBot="1" x14ac:dyDescent="0.3">
      <c r="A39" s="49"/>
      <c r="B39" s="50" t="s">
        <v>42</v>
      </c>
      <c r="C39" s="51">
        <v>3377</v>
      </c>
      <c r="D39" s="52">
        <v>2836</v>
      </c>
      <c r="E39" s="52">
        <f>D39-541</f>
        <v>2295</v>
      </c>
      <c r="F39" s="52">
        <f>E39-541</f>
        <v>1754</v>
      </c>
      <c r="G39" s="52">
        <f>F39-541</f>
        <v>1213</v>
      </c>
      <c r="H39" s="52">
        <f>G39-541</f>
        <v>672</v>
      </c>
      <c r="I39" s="52">
        <v>129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11000</v>
      </c>
      <c r="S39" s="52">
        <f t="shared" ref="S39:X39" si="16">R39-S34</f>
        <v>9900</v>
      </c>
      <c r="T39" s="52">
        <f t="shared" si="16"/>
        <v>8800</v>
      </c>
      <c r="U39" s="52">
        <f t="shared" si="16"/>
        <v>7700</v>
      </c>
      <c r="V39" s="52">
        <f t="shared" si="16"/>
        <v>6600</v>
      </c>
      <c r="W39" s="52">
        <f t="shared" si="16"/>
        <v>5500</v>
      </c>
      <c r="X39" s="53">
        <f t="shared" si="16"/>
        <v>4400</v>
      </c>
    </row>
    <row r="40" spans="1:254" x14ac:dyDescent="0.25">
      <c r="A40" s="54" t="s">
        <v>40</v>
      </c>
      <c r="H40" s="4"/>
      <c r="I40"/>
    </row>
    <row r="41" spans="1:254" x14ac:dyDescent="0.25">
      <c r="A41" s="54"/>
      <c r="H41" s="4"/>
      <c r="I41"/>
    </row>
    <row r="42" spans="1:254" x14ac:dyDescent="0.25">
      <c r="A42" s="54"/>
      <c r="H42" s="4"/>
      <c r="I42"/>
    </row>
    <row r="43" spans="1:254" x14ac:dyDescent="0.25">
      <c r="A43" s="54"/>
      <c r="H43" s="4"/>
      <c r="I43"/>
      <c r="K43" s="4"/>
    </row>
    <row r="44" spans="1:254" x14ac:dyDescent="0.25">
      <c r="A44" s="54"/>
      <c r="I44"/>
    </row>
    <row r="45" spans="1:254" x14ac:dyDescent="0.25">
      <c r="A45" s="54"/>
      <c r="H45" s="4"/>
      <c r="I45"/>
    </row>
    <row r="46" spans="1:254" x14ac:dyDescent="0.25">
      <c r="A46" s="54"/>
      <c r="H46" s="4"/>
      <c r="I46"/>
    </row>
    <row r="47" spans="1:254" ht="14.1" customHeight="1" x14ac:dyDescent="0.25">
      <c r="A47" s="55"/>
      <c r="H47" s="4"/>
      <c r="I47"/>
    </row>
    <row r="48" spans="1:254" x14ac:dyDescent="0.25">
      <c r="B48" s="56"/>
      <c r="H48" s="4"/>
    </row>
    <row r="49" spans="1:9" x14ac:dyDescent="0.25">
      <c r="B49" s="56"/>
    </row>
    <row r="50" spans="1:9" x14ac:dyDescent="0.25">
      <c r="B50" s="56"/>
      <c r="D50" s="57"/>
      <c r="H50" s="4"/>
    </row>
    <row r="51" spans="1:9" x14ac:dyDescent="0.25">
      <c r="B51" s="56"/>
      <c r="D51" s="57"/>
      <c r="H51" s="4"/>
      <c r="I51" s="58"/>
    </row>
    <row r="52" spans="1:9" x14ac:dyDescent="0.25">
      <c r="B52" s="56"/>
      <c r="D52" s="57"/>
      <c r="H52" s="4"/>
      <c r="I52" s="58"/>
    </row>
    <row r="53" spans="1:9" x14ac:dyDescent="0.25">
      <c r="B53" s="56"/>
      <c r="D53" s="57"/>
      <c r="H53" s="4"/>
    </row>
    <row r="54" spans="1:9" x14ac:dyDescent="0.25">
      <c r="B54" s="56"/>
      <c r="D54" s="57"/>
      <c r="H54" s="4"/>
    </row>
    <row r="55" spans="1:9" x14ac:dyDescent="0.25">
      <c r="B55" s="56"/>
      <c r="D55" s="57"/>
    </row>
    <row r="56" spans="1:9" x14ac:dyDescent="0.25">
      <c r="A56" s="56"/>
      <c r="B56" s="56"/>
    </row>
    <row r="57" spans="1:9" x14ac:dyDescent="0.25">
      <c r="A57" s="56"/>
      <c r="B57" s="56"/>
    </row>
    <row r="58" spans="1:9" x14ac:dyDescent="0.25">
      <c r="A58" s="56"/>
      <c r="B58" s="56"/>
    </row>
    <row r="59" spans="1:9" x14ac:dyDescent="0.25">
      <c r="A59" s="56"/>
      <c r="B59" s="56"/>
    </row>
    <row r="60" spans="1:9" x14ac:dyDescent="0.25">
      <c r="A60" s="56"/>
      <c r="B60" s="56"/>
    </row>
    <row r="61" spans="1:9" x14ac:dyDescent="0.25">
      <c r="A61" s="56"/>
      <c r="B61" s="56"/>
    </row>
    <row r="62" spans="1:9" x14ac:dyDescent="0.25">
      <c r="A62" s="56"/>
      <c r="B62" s="56"/>
    </row>
    <row r="63" spans="1:9" x14ac:dyDescent="0.25">
      <c r="A63" s="56"/>
      <c r="B63" s="56"/>
    </row>
    <row r="64" spans="1:9" x14ac:dyDescent="0.25">
      <c r="A64" s="56"/>
      <c r="B64" s="56"/>
    </row>
    <row r="65" spans="1:255" x14ac:dyDescent="0.25">
      <c r="A65" s="56"/>
      <c r="B65" s="56"/>
    </row>
    <row r="66" spans="1:255" x14ac:dyDescent="0.25">
      <c r="A66" s="56"/>
      <c r="B66" s="56"/>
    </row>
    <row r="67" spans="1:255" x14ac:dyDescent="0.25">
      <c r="A67" s="56"/>
      <c r="B67" s="56"/>
    </row>
    <row r="68" spans="1:255" x14ac:dyDescent="0.25">
      <c r="A68" s="56"/>
      <c r="B68" s="56"/>
    </row>
    <row r="69" spans="1:255" x14ac:dyDescent="0.25">
      <c r="A69" s="56"/>
    </row>
    <row r="70" spans="1:255" x14ac:dyDescent="0.25">
      <c r="A70" s="56"/>
    </row>
    <row r="71" spans="1:255" x14ac:dyDescent="0.25">
      <c r="A71" s="56"/>
      <c r="B71" s="56"/>
    </row>
    <row r="72" spans="1:255" x14ac:dyDescent="0.25">
      <c r="A72" s="56"/>
      <c r="B72" s="56"/>
    </row>
    <row r="73" spans="1:255" x14ac:dyDescent="0.25">
      <c r="A73" s="56"/>
      <c r="B73" s="56"/>
    </row>
    <row r="74" spans="1:255" x14ac:dyDescent="0.25">
      <c r="A74" s="56"/>
      <c r="B74" s="56"/>
    </row>
    <row r="75" spans="1:255" x14ac:dyDescent="0.25">
      <c r="A75" s="56"/>
      <c r="B75" s="56"/>
      <c r="E75" s="59"/>
    </row>
    <row r="76" spans="1:255" x14ac:dyDescent="0.25">
      <c r="A76" s="56"/>
      <c r="E76" s="59"/>
    </row>
    <row r="77" spans="1:255" x14ac:dyDescent="0.25">
      <c r="A77" s="56"/>
      <c r="E77" s="59"/>
    </row>
    <row r="78" spans="1:255" x14ac:dyDescent="0.25">
      <c r="A78" s="56"/>
      <c r="E78" s="59"/>
    </row>
    <row r="79" spans="1:255" x14ac:dyDescent="0.25">
      <c r="A79" s="56"/>
      <c r="E79" s="59"/>
    </row>
    <row r="80" spans="1:255" s="4" customFormat="1" x14ac:dyDescent="0.25">
      <c r="A80" s="56"/>
      <c r="B80"/>
      <c r="C80"/>
      <c r="D80"/>
      <c r="E80" s="60"/>
      <c r="F80"/>
      <c r="G80"/>
      <c r="H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</row>
    <row r="81" spans="1:255" s="4" customFormat="1" x14ac:dyDescent="0.25">
      <c r="A81" s="56"/>
      <c r="B81"/>
      <c r="C81"/>
      <c r="D81"/>
      <c r="E81" s="61"/>
      <c r="F81"/>
      <c r="G81"/>
      <c r="H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1:255" s="4" customFormat="1" x14ac:dyDescent="0.25">
      <c r="A82" s="56"/>
      <c r="B82"/>
      <c r="C82"/>
      <c r="D82" s="61"/>
      <c r="E82"/>
      <c r="F82"/>
      <c r="G82"/>
      <c r="H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1:255" s="4" customFormat="1" x14ac:dyDescent="0.25">
      <c r="A83" s="56"/>
      <c r="B83"/>
      <c r="C83"/>
      <c r="D83"/>
      <c r="E83"/>
      <c r="F83"/>
      <c r="G83"/>
      <c r="H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1:255" s="4" customFormat="1" x14ac:dyDescent="0.25">
      <c r="A84" s="56"/>
      <c r="B84" s="56"/>
      <c r="C84"/>
      <c r="D84"/>
      <c r="E84"/>
      <c r="F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1:255" s="4" customFormat="1" x14ac:dyDescent="0.25">
      <c r="A85" s="56"/>
      <c r="B85"/>
      <c r="C85"/>
      <c r="D85"/>
      <c r="E85"/>
      <c r="F85"/>
      <c r="G85"/>
      <c r="H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1:255" s="4" customFormat="1" x14ac:dyDescent="0.25">
      <c r="A86" s="56"/>
      <c r="B86"/>
      <c r="C86"/>
      <c r="D86"/>
      <c r="E86"/>
      <c r="F86"/>
      <c r="G86"/>
      <c r="H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  <row r="88" spans="1:255" s="4" customFormat="1" x14ac:dyDescent="0.25">
      <c r="A88"/>
      <c r="B88"/>
      <c r="D88" s="60"/>
      <c r="E88" s="60"/>
      <c r="F88"/>
      <c r="G88"/>
      <c r="H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1:255" s="4" customFormat="1" x14ac:dyDescent="0.25">
      <c r="A89" s="56"/>
      <c r="B89" s="56"/>
      <c r="C89" s="62"/>
      <c r="E89"/>
      <c r="F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1:255" s="4" customFormat="1" x14ac:dyDescent="0.25">
      <c r="A90" s="56"/>
      <c r="B90"/>
      <c r="C90" s="62"/>
      <c r="D90"/>
      <c r="E90" s="63"/>
      <c r="F90"/>
      <c r="G90"/>
      <c r="H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1:255" s="4" customFormat="1" x14ac:dyDescent="0.25">
      <c r="A91"/>
      <c r="B91"/>
      <c r="C91" s="56"/>
      <c r="D91"/>
      <c r="F91"/>
      <c r="G91"/>
      <c r="H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 s="4" customFormat="1" x14ac:dyDescent="0.25">
      <c r="A92"/>
      <c r="B92" s="56"/>
      <c r="C92"/>
      <c r="D92"/>
      <c r="E92" s="64"/>
      <c r="F92"/>
      <c r="G92"/>
      <c r="H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 s="4" customFormat="1" x14ac:dyDescent="0.25">
      <c r="A93"/>
      <c r="B93"/>
      <c r="C93"/>
      <c r="D93"/>
      <c r="E93" s="60"/>
      <c r="F93"/>
      <c r="G93"/>
      <c r="H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 s="4" customFormat="1" x14ac:dyDescent="0.25">
      <c r="A94"/>
      <c r="B94"/>
      <c r="C94"/>
      <c r="D94"/>
      <c r="E94" s="60"/>
      <c r="F94"/>
      <c r="G94"/>
      <c r="H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 s="4" customFormat="1" x14ac:dyDescent="0.25">
      <c r="A95"/>
      <c r="B95"/>
      <c r="C95"/>
      <c r="D95"/>
      <c r="E95" s="60"/>
      <c r="F95"/>
      <c r="G95"/>
      <c r="H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 s="4" customFormat="1" x14ac:dyDescent="0.25">
      <c r="A96"/>
      <c r="B96"/>
      <c r="C96"/>
      <c r="D96"/>
      <c r="E96" s="60"/>
      <c r="F96"/>
      <c r="G96"/>
      <c r="H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1:255" s="4" customFormat="1" x14ac:dyDescent="0.25">
      <c r="A97"/>
      <c r="B97"/>
      <c r="D97" s="60"/>
      <c r="E97" s="60"/>
      <c r="F97"/>
      <c r="G97"/>
      <c r="H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</row>
    <row r="98" spans="1:255" s="4" customFormat="1" x14ac:dyDescent="0.25">
      <c r="A98"/>
      <c r="B98" s="56"/>
      <c r="C98"/>
      <c r="D98"/>
      <c r="E98" s="64"/>
      <c r="F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</row>
    <row r="99" spans="1:255" s="4" customFormat="1" x14ac:dyDescent="0.25">
      <c r="A99"/>
      <c r="B99"/>
      <c r="C99"/>
      <c r="D99"/>
      <c r="E99" s="65"/>
      <c r="F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</row>
    <row r="100" spans="1:255" s="4" customFormat="1" x14ac:dyDescent="0.25">
      <c r="A100"/>
      <c r="B100"/>
      <c r="C100"/>
      <c r="D100"/>
      <c r="E100" s="66"/>
      <c r="F100"/>
      <c r="G100"/>
      <c r="H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</row>
    <row r="101" spans="1:255" s="4" customFormat="1" x14ac:dyDescent="0.25">
      <c r="A101"/>
      <c r="B101"/>
      <c r="C101"/>
      <c r="D101"/>
      <c r="F101" s="60"/>
      <c r="G101"/>
      <c r="H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</row>
    <row r="102" spans="1:255" s="4" customFormat="1" x14ac:dyDescent="0.25">
      <c r="A102"/>
      <c r="B102"/>
      <c r="C102"/>
      <c r="D102"/>
      <c r="F102"/>
      <c r="G102"/>
      <c r="H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</row>
    <row r="103" spans="1:255" s="4" customFormat="1" x14ac:dyDescent="0.25">
      <c r="A103"/>
      <c r="B103"/>
      <c r="C103"/>
      <c r="D103"/>
      <c r="F103"/>
      <c r="G103"/>
      <c r="H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</row>
    <row r="104" spans="1:255" s="4" customFormat="1" x14ac:dyDescent="0.25">
      <c r="A104"/>
      <c r="B104"/>
      <c r="C104"/>
      <c r="D104"/>
      <c r="F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</row>
    <row r="105" spans="1:255" s="4" customFormat="1" x14ac:dyDescent="0.25">
      <c r="A105"/>
      <c r="B105"/>
      <c r="C105"/>
      <c r="D105"/>
      <c r="F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</row>
    <row r="106" spans="1:255" s="4" customFormat="1" x14ac:dyDescent="0.25">
      <c r="A106"/>
      <c r="B106"/>
      <c r="C106"/>
      <c r="D106"/>
      <c r="F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</row>
    <row r="107" spans="1:255" s="4" customFormat="1" x14ac:dyDescent="0.25">
      <c r="A107"/>
      <c r="B107"/>
      <c r="C107"/>
      <c r="D107"/>
      <c r="F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</row>
    <row r="108" spans="1:255" s="4" customFormat="1" x14ac:dyDescent="0.25">
      <c r="A108"/>
      <c r="B108"/>
      <c r="C108"/>
      <c r="D108"/>
      <c r="F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</row>
    <row r="109" spans="1:255" s="4" customFormat="1" x14ac:dyDescent="0.25">
      <c r="A109"/>
      <c r="B109"/>
      <c r="C109"/>
      <c r="D109"/>
      <c r="F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</row>
    <row r="110" spans="1:255" s="4" customFormat="1" x14ac:dyDescent="0.25">
      <c r="A110"/>
      <c r="B110"/>
      <c r="C110"/>
      <c r="D110"/>
      <c r="F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</row>
    <row r="111" spans="1:255" s="4" customFormat="1" x14ac:dyDescent="0.25">
      <c r="A111"/>
      <c r="B111"/>
      <c r="C111"/>
      <c r="D111" s="65"/>
      <c r="E111" s="60"/>
      <c r="F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</row>
    <row r="112" spans="1:255" x14ac:dyDescent="0.25">
      <c r="D112" s="4"/>
    </row>
    <row r="113" spans="2:6" x14ac:dyDescent="0.25">
      <c r="B113" s="56"/>
      <c r="E113" s="60"/>
      <c r="F113" s="60"/>
    </row>
    <row r="114" spans="2:6" ht="15" customHeight="1" x14ac:dyDescent="0.25">
      <c r="B114" s="56"/>
      <c r="E114" s="60"/>
      <c r="F114" s="60"/>
    </row>
    <row r="115" spans="2:6" x14ac:dyDescent="0.25">
      <c r="B115" s="56"/>
      <c r="E115" s="60"/>
      <c r="F115" s="60"/>
    </row>
    <row r="118" spans="2:6" x14ac:dyDescent="0.25">
      <c r="B118" s="6"/>
    </row>
  </sheetData>
  <phoneticPr fontId="18" type="noConversion"/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24-28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Uživatel systému Windows</cp:lastModifiedBy>
  <cp:lastPrinted>2024-11-25T06:48:14Z</cp:lastPrinted>
  <dcterms:created xsi:type="dcterms:W3CDTF">2023-04-03T06:00:37Z</dcterms:created>
  <dcterms:modified xsi:type="dcterms:W3CDTF">2024-11-25T06:54:15Z</dcterms:modified>
</cp:coreProperties>
</file>